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מכרזים שפורסמו\משרד החינוך-HP\hp1855_33-8.2017\"/>
    </mc:Choice>
  </mc:AlternateContent>
  <bookViews>
    <workbookView xWindow="0" yWindow="0" windowWidth="28800" windowHeight="11145" activeTab="2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מחוון!$A$1:$K$43</definedName>
    <definedName name="_xlnm.Print_Area" localSheetId="2">'סיכום הצעות'!$A$1:$K$30</definedName>
    <definedName name="_xlnm.Print_Area" localSheetId="1">קריטריונים!$A$1:$M$29</definedName>
    <definedName name="_xlnm.Print_Titles" localSheetId="0">מחוון!$1:$3</definedName>
  </definedNames>
  <calcPr calcId="162913"/>
</workbook>
</file>

<file path=xl/calcChain.xml><?xml version="1.0" encoding="utf-8"?>
<calcChain xmlns="http://schemas.openxmlformats.org/spreadsheetml/2006/main">
  <c r="H12" i="1" l="1"/>
  <c r="D23" i="2" l="1"/>
  <c r="D19" i="2" l="1"/>
  <c r="D21" i="2"/>
  <c r="D20" i="2"/>
  <c r="D24" i="2"/>
  <c r="D22" i="2"/>
  <c r="D17" i="2"/>
  <c r="D18" i="2"/>
  <c r="D16" i="2"/>
  <c r="C25" i="3" l="1"/>
  <c r="H20" i="3"/>
  <c r="G7" i="3"/>
  <c r="I3" i="3"/>
  <c r="G3" i="3"/>
  <c r="K1" i="3"/>
  <c r="D13" i="2"/>
  <c r="D9" i="2"/>
  <c r="D7" i="2"/>
  <c r="M1" i="2"/>
  <c r="H39" i="1"/>
  <c r="H38" i="1"/>
  <c r="L37" i="1"/>
  <c r="H37" i="1"/>
  <c r="L33" i="1"/>
  <c r="H33" i="1"/>
  <c r="E30" i="1"/>
  <c r="L29" i="1"/>
  <c r="H29" i="1"/>
  <c r="H28" i="1"/>
  <c r="H27" i="1"/>
  <c r="L26" i="1"/>
  <c r="H26" i="1"/>
  <c r="E23" i="1"/>
  <c r="L22" i="1"/>
  <c r="H22" i="1"/>
  <c r="E19" i="1"/>
  <c r="H18" i="1"/>
  <c r="E15" i="1"/>
  <c r="H14" i="1"/>
  <c r="E9" i="1"/>
  <c r="H8" i="1"/>
  <c r="E5" i="1"/>
  <c r="L4" i="1"/>
  <c r="H4" i="1"/>
  <c r="M3" i="1"/>
</calcChain>
</file>

<file path=xl/sharedStrings.xml><?xml version="1.0" encoding="utf-8"?>
<sst xmlns="http://schemas.openxmlformats.org/spreadsheetml/2006/main" count="219" uniqueCount="143">
  <si>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</si>
  <si>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</si>
  <si>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</si>
  <si>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</si>
  <si>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</si>
  <si>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</si>
  <si>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</si>
  <si>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</si>
  <si>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</si>
  <si>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</si>
  <si>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</si>
  <si>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</si>
  <si>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</si>
  <si>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</si>
  <si>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</si>
  <si>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</si>
  <si>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</si>
  <si>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</si>
  <si>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</si>
  <si>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</si>
  <si>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</si>
  <si>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</si>
  <si>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</si>
  <si>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</si>
  <si>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</si>
  <si>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</si>
  <si>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</si>
  <si>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צוות המציע</t>
  </si>
  <si>
    <t>מנהל הפרוייקט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</si>
  <si>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</si>
  <si>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</si>
  <si>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</si>
  <si>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</si>
  <si>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</si>
  <si>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</si>
  <si>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</si>
  <si>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</si>
  <si>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</si>
  <si>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</si>
  <si>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</si>
  <si>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</si>
  <si>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</si>
  <si>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</si>
  <si>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</si>
  <si>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</si>
  <si>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</si>
  <si>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</si>
  <si>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</si>
  <si>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</si>
  <si>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</si>
  <si>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</si>
  <si>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</si>
  <si>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</si>
  <si>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</si>
  <si>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</si>
  <si>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</si>
  <si>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</si>
  <si>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</si>
  <si>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</si>
  <si>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</si>
  <si>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</si>
  <si>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</si>
  <si>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</si>
  <si>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</si>
  <si>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</si>
  <si>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</si>
  <si>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</si>
  <si>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</si>
  <si>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</si>
  <si>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</si>
  <si>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</si>
  <si>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</si>
  <si>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</si>
  <si>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</si>
  <si>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</si>
  <si>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</si>
  <si>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</si>
  <si>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</si>
  <si>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</si>
  <si>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</si>
  <si>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</si>
  <si>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</si>
  <si>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</si>
  <si>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</si>
  <si>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</si>
  <si>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>הנושא: הפעלת מערך בחינות לנבחנים הלומדים במסגרות לימוד למבוגרים</t>
  </si>
  <si>
    <t xml:space="preserve">האגף לחינוך מבוגרים </t>
  </si>
  <si>
    <t>מחיר לתרגום שאלון בחינה לשפה  ערבית</t>
  </si>
  <si>
    <t>מחיר נדרש לטיפול במחברת נבחן של בחינה אחת, שהועברה לבדיקה</t>
  </si>
  <si>
    <t>מחיר לטיפול בהשגה של נבחן</t>
  </si>
  <si>
    <t>ניסיון בניהול והפעלת פרויקטים עבור לקוחות חיצונייםאשר כללו את כל הפעילויות הבאות: הפעלת כח אדם, הפעלת מערכת ממוחשבת לרישום, תיעוד ומעקב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</si>
  <si>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</si>
  <si>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8 שנים ומעלה</t>
  </si>
  <si>
    <t>ניסיון בניהול והפעלת פרויקטים עבור לקוחות חיצונייםכאשר פרויקטים אלו כללו את כל הפעילויות הבאות: הפעלת כח אדם, הפעלת מערכת ממוחשבת לרישום, תיעוד ומעקב</t>
  </si>
  <si>
    <t>מספר פרוייקטים בשנה</t>
  </si>
  <si>
    <t>היקף שעות מומחי תוכן מתוך היקף העסקה הכולל</t>
  </si>
  <si>
    <t>פחות מ- 2 פרוייקטים</t>
  </si>
  <si>
    <t>2 פרוייקטים</t>
  </si>
  <si>
    <t>3 פרוייקטים</t>
  </si>
  <si>
    <t>4 פרוייקטים ומעלה ומעלה</t>
  </si>
  <si>
    <t>פחות מ- 15,000 שעות</t>
  </si>
  <si>
    <t>15,000 שעות</t>
  </si>
  <si>
    <t>15,001-29,999 שעות</t>
  </si>
  <si>
    <t>30,000 שעות ומעלה</t>
  </si>
  <si>
    <t>לכל שעה +0.0002</t>
  </si>
  <si>
    <t>פחות מ- 2,000 שעות</t>
  </si>
  <si>
    <t>2,000 שעות</t>
  </si>
  <si>
    <t>2,001-3,999 שעות</t>
  </si>
  <si>
    <t>4,000 שעות ומעלה</t>
  </si>
  <si>
    <t>לכל שעה +0.0015</t>
  </si>
  <si>
    <t>שנות ניסיון
בניהול פרויקטים לוגיסטיים ארגוניים כנדרש במכרז זה</t>
  </si>
  <si>
    <t>פחות מ- 3 שנים</t>
  </si>
  <si>
    <t>3 שנים</t>
  </si>
  <si>
    <t>4-5 שנים</t>
  </si>
  <si>
    <t>6 שנים ומעלה</t>
  </si>
  <si>
    <t>לכל שנה +1.00</t>
  </si>
  <si>
    <t>הכשרה אקדמאית</t>
  </si>
  <si>
    <t>פחות מתואר ראשון</t>
  </si>
  <si>
    <t>תואר ראשון</t>
  </si>
  <si>
    <t>תואר שני ומעלה</t>
  </si>
  <si>
    <t>מחיר לחיבור שאלון בחינה לנבחני אולפן, בשפה  עברית</t>
  </si>
  <si>
    <t>מחיר לחיבור שאלון בחינה לנבחני מרכז השכלה, בשפה  עברית</t>
  </si>
  <si>
    <t>מחיר לארגון ותפעול מרב"ח פנימי ליום בחינה</t>
  </si>
  <si>
    <t>מחיר לארגון ותפעול מרב"ח חיצוני ליום בחינה</t>
  </si>
  <si>
    <t>מחיר לכיתת נבחנים</t>
  </si>
  <si>
    <t>מחיר הכנת חוות דעת על ידי פסיכולוג בנושא מתן התאמות לבחינה</t>
  </si>
  <si>
    <t>מחיר לתחזוקה ואירוח מערכת המיחשוב</t>
  </si>
  <si>
    <t>שאלון</t>
  </si>
  <si>
    <t>כיתה</t>
  </si>
  <si>
    <t>השגה</t>
  </si>
  <si>
    <t>יום</t>
  </si>
  <si>
    <t>חודש</t>
  </si>
  <si>
    <t>שעה</t>
  </si>
  <si>
    <t>מחברת נבחן</t>
  </si>
  <si>
    <t>4-7 שנים</t>
  </si>
  <si>
    <t>לכל שנה +0.60</t>
  </si>
  <si>
    <t>יתרון לגוף בעל ניסיון בנושא ארגון מערך בחינות</t>
  </si>
  <si>
    <t>אינו בעל ניסיון בארגון מערך בחינות</t>
  </si>
  <si>
    <t>בעל ניסיון בארגון מערך בחינות</t>
  </si>
  <si>
    <t>33/8.2017</t>
  </si>
  <si>
    <t>מחיר לשעת מנתח מערכות רמה ב' 
(המחיר לא יעלה על 173 ₪ לשעה)</t>
  </si>
  <si>
    <t>מחיר לשעת מפתח תוכנה רמה ב' 
(המחיר לא יעלה על 160 ₪ לשעה)</t>
  </si>
  <si>
    <t>היקף העסקה מינימלי (שעות עובד לשנה) בכל פרוייקט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</si>
</sst>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dotted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1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29" xfId="0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0" xfId="0" applyNumberFormat="1" applyFont="1" applyBorder="1" applyAlignment="1">
      <alignment horizontal="center" vertical="center" wrapText="1" readingOrder="2"/>
    </xf>
    <xf numFmtId="4" fontId="5" fillId="0" borderId="40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5" xfId="0" applyFont="1" applyBorder="1" applyAlignment="1">
      <alignment horizontal="center" vertical="center" wrapText="1" readingOrder="2"/>
    </xf>
    <xf numFmtId="0" fontId="5" fillId="0" borderId="10" xfId="0" applyFont="1" applyFill="1" applyBorder="1" applyAlignment="1">
      <alignment horizontal="center" vertical="center" wrapText="1" readingOrder="2"/>
    </xf>
    <xf numFmtId="0" fontId="5" fillId="0" borderId="4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 readingOrder="2"/>
    </xf>
    <xf numFmtId="0" fontId="5" fillId="0" borderId="4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 readingOrder="2"/>
    </xf>
    <xf numFmtId="0" fontId="5" fillId="0" borderId="48" xfId="0" applyFont="1" applyFill="1" applyBorder="1" applyAlignment="1">
      <alignment horizontal="center" vertical="center" wrapText="1"/>
    </xf>
    <xf numFmtId="9" fontId="5" fillId="0" borderId="45" xfId="1" applyFont="1" applyFill="1" applyBorder="1" applyAlignment="1">
      <alignment horizontal="center" vertical="center" wrapText="1"/>
    </xf>
    <xf numFmtId="3" fontId="5" fillId="0" borderId="51" xfId="0" applyNumberFormat="1" applyFont="1" applyBorder="1" applyAlignment="1">
      <alignment horizontal="center" vertical="center" wrapText="1" readingOrder="2"/>
    </xf>
    <xf numFmtId="4" fontId="5" fillId="0" borderId="51" xfId="0" applyNumberFormat="1" applyFont="1" applyBorder="1" applyAlignment="1">
      <alignment horizontal="center" vertical="center" wrapText="1" readingOrder="2"/>
    </xf>
    <xf numFmtId="0" fontId="5" fillId="0" borderId="52" xfId="0" applyFont="1" applyBorder="1" applyAlignment="1">
      <alignment horizontal="center" vertical="center" wrapText="1"/>
    </xf>
    <xf numFmtId="0" fontId="0" fillId="0" borderId="5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Continuous" vertical="center" readingOrder="2"/>
    </xf>
    <xf numFmtId="0" fontId="10" fillId="0" borderId="57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vertical="center"/>
    </xf>
    <xf numFmtId="0" fontId="12" fillId="0" borderId="59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left" vertical="center"/>
    </xf>
    <xf numFmtId="0" fontId="14" fillId="0" borderId="59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0" xfId="0" applyFont="1" applyFill="1" applyBorder="1" applyAlignment="1">
      <alignment horizontal="center" vertical="center" readingOrder="2"/>
    </xf>
    <xf numFmtId="0" fontId="9" fillId="0" borderId="61" xfId="0" applyFont="1" applyFill="1" applyBorder="1" applyAlignment="1">
      <alignment horizontal="center" vertical="center" readingOrder="2"/>
    </xf>
    <xf numFmtId="0" fontId="16" fillId="0" borderId="62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right" vertical="center"/>
    </xf>
    <xf numFmtId="0" fontId="13" fillId="0" borderId="61" xfId="0" applyFont="1" applyFill="1" applyBorder="1" applyAlignment="1">
      <alignment horizontal="left" vertical="center"/>
    </xf>
    <xf numFmtId="22" fontId="17" fillId="0" borderId="63" xfId="0" applyNumberFormat="1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2" fillId="0" borderId="64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20" fillId="0" borderId="68" xfId="0" applyFont="1" applyFill="1" applyBorder="1" applyAlignment="1">
      <alignment horizontal="center" vertical="center" wrapText="1" readingOrder="2"/>
    </xf>
    <xf numFmtId="9" fontId="21" fillId="0" borderId="64" xfId="0" applyNumberFormat="1" applyFont="1" applyFill="1" applyBorder="1" applyAlignment="1">
      <alignment horizontal="center" vertical="center" wrapText="1" readingOrder="2"/>
    </xf>
    <xf numFmtId="4" fontId="22" fillId="0" borderId="53" xfId="0" applyNumberFormat="1" applyFont="1" applyFill="1" applyBorder="1" applyAlignment="1">
      <alignment horizontal="center" vertical="center" wrapText="1" readingOrder="2"/>
    </xf>
    <xf numFmtId="4" fontId="22" fillId="0" borderId="69" xfId="0" applyNumberFormat="1" applyFont="1" applyFill="1" applyBorder="1" applyAlignment="1">
      <alignment horizontal="center" vertical="center" wrapText="1" readingOrder="2"/>
    </xf>
    <xf numFmtId="0" fontId="15" fillId="0" borderId="71" xfId="0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3" fillId="0" borderId="72" xfId="0" applyFont="1" applyFill="1" applyBorder="1" applyAlignment="1">
      <alignment horizontal="center" vertical="center" wrapText="1" readingOrder="2"/>
    </xf>
    <xf numFmtId="0" fontId="15" fillId="0" borderId="73" xfId="0" applyFont="1" applyFill="1" applyBorder="1" applyAlignment="1">
      <alignment horizontal="center" vertical="center" wrapText="1" readingOrder="2"/>
    </xf>
    <xf numFmtId="9" fontId="21" fillId="0" borderId="74" xfId="0" applyNumberFormat="1" applyFont="1" applyFill="1" applyBorder="1" applyAlignment="1">
      <alignment horizontal="center" vertical="center" wrapText="1" readingOrder="2"/>
    </xf>
    <xf numFmtId="4" fontId="22" fillId="0" borderId="75" xfId="0" applyNumberFormat="1" applyFont="1" applyFill="1" applyBorder="1" applyAlignment="1">
      <alignment horizontal="center" vertical="center" wrapText="1" readingOrder="2"/>
    </xf>
    <xf numFmtId="0" fontId="13" fillId="0" borderId="74" xfId="0" applyFont="1" applyFill="1" applyBorder="1" applyAlignment="1">
      <alignment horizontal="center" vertical="center" wrapText="1" readingOrder="2"/>
    </xf>
    <xf numFmtId="0" fontId="11" fillId="2" borderId="77" xfId="0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9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4" fontId="24" fillId="2" borderId="81" xfId="0" applyNumberFormat="1" applyFont="1" applyFill="1" applyBorder="1" applyAlignment="1">
      <alignment horizontal="center" vertical="center" wrapText="1" readingOrder="2"/>
    </xf>
    <xf numFmtId="0" fontId="13" fillId="2" borderId="79" xfId="0" applyFont="1" applyFill="1" applyBorder="1" applyAlignment="1">
      <alignment horizontal="center" vertical="center" wrapText="1" readingOrder="2"/>
    </xf>
    <xf numFmtId="0" fontId="15" fillId="0" borderId="28" xfId="0" applyFont="1" applyFill="1" applyBorder="1" applyAlignment="1">
      <alignment horizontal="center" vertical="center" wrapText="1" readingOrder="2"/>
    </xf>
    <xf numFmtId="9" fontId="22" fillId="0" borderId="74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47" xfId="0" applyFont="1" applyFill="1" applyBorder="1" applyAlignment="1">
      <alignment horizontal="center" vertical="center" wrapText="1" readingOrder="2"/>
    </xf>
    <xf numFmtId="9" fontId="21" fillId="0" borderId="82" xfId="0" applyNumberFormat="1" applyFont="1" applyFill="1" applyBorder="1" applyAlignment="1">
      <alignment horizontal="center" vertical="center" wrapText="1" readingOrder="2"/>
    </xf>
    <xf numFmtId="4" fontId="22" fillId="0" borderId="54" xfId="0" applyNumberFormat="1" applyFont="1" applyFill="1" applyBorder="1" applyAlignment="1">
      <alignment horizontal="center" vertical="center" wrapText="1" readingOrder="2"/>
    </xf>
    <xf numFmtId="0" fontId="13" fillId="0" borderId="82" xfId="0" applyFont="1" applyFill="1" applyBorder="1" applyAlignment="1">
      <alignment horizontal="center" vertical="center" wrapText="1" readingOrder="2"/>
    </xf>
    <xf numFmtId="4" fontId="24" fillId="0" borderId="53" xfId="0" applyNumberFormat="1" applyFont="1" applyFill="1" applyBorder="1" applyAlignment="1">
      <alignment horizontal="center" vertical="center" wrapText="1" readingOrder="2"/>
    </xf>
    <xf numFmtId="4" fontId="24" fillId="0" borderId="71" xfId="0" applyNumberFormat="1" applyFont="1" applyFill="1" applyBorder="1" applyAlignment="1">
      <alignment horizontal="center" vertical="center" wrapText="1" readingOrder="2"/>
    </xf>
    <xf numFmtId="4" fontId="24" fillId="0" borderId="54" xfId="0" applyNumberFormat="1" applyFont="1" applyFill="1" applyBorder="1" applyAlignment="1">
      <alignment horizontal="center" vertical="center" wrapText="1" readingOrder="2"/>
    </xf>
    <xf numFmtId="0" fontId="15" fillId="0" borderId="86" xfId="0" applyFont="1" applyFill="1" applyBorder="1" applyAlignment="1">
      <alignment horizontal="center" vertical="center" wrapText="1" readingOrder="2"/>
    </xf>
    <xf numFmtId="0" fontId="13" fillId="0" borderId="87" xfId="0" applyFont="1" applyFill="1" applyBorder="1" applyAlignment="1">
      <alignment horizontal="center" vertical="center" wrapText="1" readingOrder="2"/>
    </xf>
    <xf numFmtId="0" fontId="11" fillId="2" borderId="81" xfId="0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3" fontId="23" fillId="2" borderId="80" xfId="0" applyNumberFormat="1" applyFont="1" applyFill="1" applyBorder="1" applyAlignment="1">
      <alignment horizontal="center" vertical="center" wrapText="1" readingOrder="2"/>
    </xf>
    <xf numFmtId="4" fontId="24" fillId="2" borderId="88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9" xfId="0" applyFont="1" applyFill="1" applyBorder="1" applyAlignment="1">
      <alignment vertical="center"/>
    </xf>
    <xf numFmtId="0" fontId="13" fillId="0" borderId="57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3" fillId="0" borderId="60" xfId="0" applyFont="1" applyFill="1" applyBorder="1" applyAlignment="1">
      <alignment vertical="center"/>
    </xf>
    <xf numFmtId="0" fontId="18" fillId="0" borderId="89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0" xfId="0" applyFont="1" applyFill="1" applyBorder="1" applyAlignment="1">
      <alignment horizontal="centerContinuous" vertical="center"/>
    </xf>
    <xf numFmtId="9" fontId="12" fillId="0" borderId="59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9" fontId="23" fillId="0" borderId="61" xfId="0" applyNumberFormat="1" applyFont="1" applyFill="1" applyBorder="1" applyAlignment="1">
      <alignment horizontal="center" vertical="center"/>
    </xf>
    <xf numFmtId="9" fontId="23" fillId="0" borderId="95" xfId="0" applyNumberFormat="1" applyFont="1" applyFill="1" applyBorder="1" applyAlignment="1">
      <alignment horizontal="center" vertical="center"/>
    </xf>
    <xf numFmtId="9" fontId="23" fillId="0" borderId="84" xfId="0" applyNumberFormat="1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4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2" fontId="28" fillId="0" borderId="28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2" fontId="28" fillId="0" borderId="53" xfId="0" applyNumberFormat="1" applyFont="1" applyFill="1" applyBorder="1" applyAlignment="1">
      <alignment horizontal="center" vertical="center" wrapText="1"/>
    </xf>
    <xf numFmtId="2" fontId="28" fillId="0" borderId="51" xfId="0" applyNumberFormat="1" applyFont="1" applyFill="1" applyBorder="1" applyAlignment="1">
      <alignment horizontal="center" vertical="center" wrapText="1"/>
    </xf>
    <xf numFmtId="0" fontId="15" fillId="0" borderId="94" xfId="0" applyFont="1" applyFill="1" applyBorder="1" applyAlignment="1">
      <alignment horizontal="center" vertical="center" wrapText="1"/>
    </xf>
    <xf numFmtId="0" fontId="28" fillId="0" borderId="91" xfId="0" applyFont="1" applyFill="1" applyBorder="1"/>
    <xf numFmtId="0" fontId="15" fillId="0" borderId="92" xfId="0" applyFont="1" applyFill="1" applyBorder="1"/>
    <xf numFmtId="0" fontId="15" fillId="0" borderId="96" xfId="0" applyFont="1" applyFill="1" applyBorder="1"/>
    <xf numFmtId="0" fontId="28" fillId="0" borderId="92" xfId="0" applyFont="1" applyFill="1" applyBorder="1" applyAlignment="1">
      <alignment horizontal="center"/>
    </xf>
    <xf numFmtId="0" fontId="28" fillId="0" borderId="101" xfId="0" applyFont="1" applyFill="1" applyBorder="1" applyAlignment="1">
      <alignment horizontal="center"/>
    </xf>
    <xf numFmtId="0" fontId="28" fillId="0" borderId="102" xfId="0" applyFont="1" applyFill="1" applyBorder="1" applyAlignment="1">
      <alignment horizontal="center"/>
    </xf>
    <xf numFmtId="3" fontId="28" fillId="0" borderId="103" xfId="0" applyNumberFormat="1" applyFont="1" applyFill="1" applyBorder="1" applyAlignment="1">
      <alignment horizontal="center"/>
    </xf>
    <xf numFmtId="0" fontId="28" fillId="0" borderId="96" xfId="0" applyFont="1" applyFill="1" applyBorder="1"/>
    <xf numFmtId="0" fontId="15" fillId="0" borderId="0" xfId="0" applyFont="1" applyFill="1"/>
    <xf numFmtId="0" fontId="15" fillId="0" borderId="56" xfId="0" applyFont="1" applyFill="1" applyBorder="1"/>
    <xf numFmtId="0" fontId="15" fillId="0" borderId="57" xfId="0" applyFont="1" applyFill="1" applyBorder="1"/>
    <xf numFmtId="0" fontId="15" fillId="0" borderId="59" xfId="0" applyFont="1" applyFill="1" applyBorder="1"/>
    <xf numFmtId="0" fontId="15" fillId="0" borderId="89" xfId="0" applyFont="1" applyFill="1" applyBorder="1"/>
    <xf numFmtId="0" fontId="15" fillId="0" borderId="0" xfId="0" applyFont="1" applyFill="1" applyBorder="1"/>
    <xf numFmtId="0" fontId="15" fillId="0" borderId="74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0" xfId="0" applyFont="1" applyFill="1" applyBorder="1"/>
    <xf numFmtId="0" fontId="15" fillId="0" borderId="61" xfId="0" applyFont="1" applyFill="1" applyBorder="1"/>
    <xf numFmtId="0" fontId="15" fillId="0" borderId="63" xfId="0" applyFont="1" applyFill="1" applyBorder="1"/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1" fontId="20" fillId="0" borderId="72" xfId="0" applyNumberFormat="1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3" fontId="24" fillId="0" borderId="87" xfId="0" applyNumberFormat="1" applyFont="1" applyFill="1" applyBorder="1" applyAlignment="1">
      <alignment horizontal="center" vertical="center" wrapText="1" readingOrder="2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 readingOrder="2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9" fontId="0" fillId="0" borderId="3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0" xfId="0" applyNumberFormat="1" applyFont="1" applyBorder="1" applyAlignment="1">
      <alignment horizontal="center" vertical="center" readingOrder="2"/>
    </xf>
    <xf numFmtId="3" fontId="5" fillId="0" borderId="51" xfId="0" applyNumberFormat="1" applyFont="1" applyBorder="1" applyAlignment="1">
      <alignment horizontal="center" vertical="center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51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51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52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4" fontId="7" fillId="0" borderId="27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5" fillId="0" borderId="41" xfId="0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0" fontId="0" fillId="0" borderId="53" xfId="0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5" fillId="0" borderId="104" xfId="0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9" fontId="5" fillId="0" borderId="45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0" fontId="5" fillId="0" borderId="49" xfId="0" applyFont="1" applyBorder="1" applyAlignment="1">
      <alignment horizontal="center" vertical="center" wrapText="1" readingOrder="2"/>
    </xf>
    <xf numFmtId="0" fontId="5" fillId="0" borderId="50" xfId="0" applyFont="1" applyBorder="1" applyAlignment="1">
      <alignment horizontal="center" vertical="center" wrapText="1" readingOrder="2"/>
    </xf>
    <xf numFmtId="3" fontId="5" fillId="0" borderId="32" xfId="0" applyNumberFormat="1" applyFont="1" applyBorder="1" applyAlignment="1">
      <alignment horizontal="center" vertical="center" wrapText="1" readingOrder="2"/>
    </xf>
    <xf numFmtId="0" fontId="5" fillId="0" borderId="38" xfId="0" applyFont="1" applyBorder="1" applyAlignment="1">
      <alignment horizontal="center" vertical="center" wrapText="1" readingOrder="2"/>
    </xf>
    <xf numFmtId="0" fontId="5" fillId="0" borderId="39" xfId="0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3" fontId="5" fillId="0" borderId="106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3" fontId="5" fillId="0" borderId="105" xfId="0" applyNumberFormat="1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104" xfId="0" applyFont="1" applyFill="1" applyBorder="1" applyAlignment="1">
      <alignment horizontal="center" vertical="center" wrapText="1" readingOrder="2"/>
    </xf>
    <xf numFmtId="9" fontId="5" fillId="0" borderId="45" xfId="1" applyFont="1" applyBorder="1" applyAlignment="1">
      <alignment horizontal="center" vertical="center" wrapText="1"/>
    </xf>
    <xf numFmtId="0" fontId="18" fillId="0" borderId="83" xfId="0" applyFont="1" applyFill="1" applyBorder="1" applyAlignment="1">
      <alignment horizontal="center" vertical="center" wrapText="1" readingOrder="2"/>
    </xf>
    <xf numFmtId="0" fontId="18" fillId="0" borderId="84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6" fillId="0" borderId="66" xfId="0" applyFont="1" applyFill="1" applyBorder="1" applyAlignment="1">
      <alignment horizontal="center" vertical="center" wrapText="1" readingOrder="2"/>
    </xf>
    <xf numFmtId="0" fontId="16" fillId="0" borderId="70" xfId="0" applyFont="1" applyFill="1" applyBorder="1" applyAlignment="1">
      <alignment horizontal="center" vertical="center" wrapText="1" readingOrder="2"/>
    </xf>
    <xf numFmtId="0" fontId="16" fillId="0" borderId="76" xfId="0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7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0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2" fontId="29" fillId="0" borderId="86" xfId="0" applyNumberFormat="1" applyFont="1" applyFill="1" applyBorder="1" applyAlignment="1">
      <alignment horizontal="center" vertical="center" wrapText="1"/>
    </xf>
    <xf numFmtId="2" fontId="29" fillId="0" borderId="69" xfId="0" applyNumberFormat="1" applyFont="1" applyFill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7" fillId="0" borderId="98" xfId="0" applyFont="1" applyFill="1" applyBorder="1" applyAlignment="1">
      <alignment horizontal="center" vertical="center" wrapText="1"/>
    </xf>
    <xf numFmtId="0" fontId="27" fillId="0" borderId="76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 readingOrder="2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4" xfId="0" applyNumberFormat="1" applyFont="1" applyFill="1" applyBorder="1" applyAlignment="1">
      <alignment horizontal="center" vertical="center" wrapText="1"/>
    </xf>
    <xf numFmtId="2" fontId="30" fillId="0" borderId="99" xfId="0" applyNumberFormat="1" applyFont="1" applyFill="1" applyBorder="1" applyAlignment="1">
      <alignment horizontal="center" vertical="center" wrapText="1"/>
    </xf>
    <xf numFmtId="2" fontId="30" fillId="0" borderId="62" xfId="0" applyNumberFormat="1" applyFont="1" applyFill="1" applyBorder="1" applyAlignment="1">
      <alignment horizontal="center" vertical="center" wrapText="1"/>
    </xf>
    <xf numFmtId="0" fontId="28" fillId="0" borderId="100" xfId="0" applyFont="1" applyFill="1" applyBorder="1" applyAlignment="1">
      <alignment horizontal="center" vertical="center" wrapText="1"/>
    </xf>
    <xf numFmtId="0" fontId="27" fillId="0" borderId="97" xfId="0" applyFont="1" applyFill="1" applyBorder="1" applyAlignment="1">
      <alignment horizontal="center" vertical="center" wrapText="1"/>
    </xf>
    <xf numFmtId="2" fontId="30" fillId="0" borderId="68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25" fillId="0" borderId="94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18" fillId="0" borderId="94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27" fillId="0" borderId="66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3" xfId="0" applyNumberFormat="1" applyFont="1" applyFill="1" applyBorder="1" applyAlignment="1">
      <alignment horizontal="center" vertical="center" wrapText="1"/>
    </xf>
    <xf numFmtId="2" fontId="30" fillId="0" borderId="58" xfId="0" applyNumberFormat="1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11" fillId="0" borderId="84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6" xfId="0" applyFont="1" applyFill="1" applyBorder="1" applyAlignment="1">
      <alignment horizontal="center" vertical="center" wrapText="1"/>
    </xf>
    <xf numFmtId="0" fontId="28" fillId="0" borderId="85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readingOrder="2"/>
    </xf>
    <xf numFmtId="0" fontId="11" fillId="0" borderId="59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63" xfId="0" applyFont="1" applyFill="1" applyBorder="1" applyAlignment="1">
      <alignment horizontal="center" vertical="center" readingOrder="2"/>
    </xf>
    <xf numFmtId="0" fontId="18" fillId="0" borderId="91" xfId="0" applyFont="1" applyFill="1" applyBorder="1" applyAlignment="1">
      <alignment horizontal="left" vertical="center"/>
    </xf>
    <xf numFmtId="0" fontId="18" fillId="0" borderId="92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74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93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5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rightToLeft="1" view="pageBreakPreview" zoomScale="85" zoomScaleNormal="70" zoomScaleSheetLayoutView="85" workbookViewId="0">
      <pane ySplit="3" topLeftCell="A4" activePane="bottomLeft" state="frozen"/>
      <selection activeCell="C25" sqref="C25"/>
      <selection pane="bottomLeft" activeCell="A4" sqref="A4:A25"/>
    </sheetView>
  </sheetViews>
  <sheetFormatPr defaultRowHeight="14.25" x14ac:dyDescent="0.2"/>
  <cols>
    <col min="1" max="1" width="11.28515625" customWidth="1"/>
    <col min="2" max="2" width="19.85546875" customWidth="1"/>
    <col min="3" max="3" width="16" customWidth="1"/>
    <col min="4" max="4" width="20.5703125" customWidth="1"/>
    <col min="5" max="5" width="8.4257812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1"/>
  </cols>
  <sheetData>
    <row r="1" spans="1:13" ht="16.5" x14ac:dyDescent="0.25">
      <c r="A1" s="232" t="s">
        <v>0</v>
      </c>
      <c r="B1" s="232"/>
      <c r="C1" s="232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 x14ac:dyDescent="0.25">
      <c r="L2" s="6" t="s">
        <v>2</v>
      </c>
      <c r="M2" s="7">
        <v>10</v>
      </c>
    </row>
    <row r="3" spans="1:13" s="18" customFormat="1" ht="31.5" customHeight="1" thickBot="1" x14ac:dyDescent="0.25">
      <c r="A3" s="11" t="s">
        <v>3</v>
      </c>
      <c r="B3" s="11" t="s">
        <v>4</v>
      </c>
      <c r="C3" s="12" t="s">
        <v>5</v>
      </c>
      <c r="D3" s="233" t="s">
        <v>6</v>
      </c>
      <c r="E3" s="234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">
      <c r="A4" s="211" t="s">
        <v>14</v>
      </c>
      <c r="B4" s="211" t="s">
        <v>93</v>
      </c>
      <c r="C4" s="235" t="s">
        <v>91</v>
      </c>
      <c r="D4" s="19" t="s">
        <v>111</v>
      </c>
      <c r="E4" s="20" t="s">
        <v>15</v>
      </c>
      <c r="F4" s="225">
        <v>0.35</v>
      </c>
      <c r="G4" s="192"/>
      <c r="H4" s="187">
        <f>IF(G4&lt;J4,0,IF(G4=J4,$M$1,IF(G4&gt;K4,$M$2,$M$3/(K4-J4)*(G4-J4)+$M$1)))</f>
        <v>0</v>
      </c>
      <c r="I4" s="224"/>
      <c r="J4" s="192">
        <v>3</v>
      </c>
      <c r="K4" s="195">
        <v>8</v>
      </c>
      <c r="L4" s="174">
        <f>SUM(F4:F21)</f>
        <v>1</v>
      </c>
    </row>
    <row r="5" spans="1:13" s="22" customFormat="1" ht="14.25" customHeight="1" x14ac:dyDescent="0.2">
      <c r="A5" s="212"/>
      <c r="B5" s="212"/>
      <c r="C5" s="236"/>
      <c r="D5" s="23" t="s">
        <v>112</v>
      </c>
      <c r="E5" s="24">
        <f>$M$1</f>
        <v>7</v>
      </c>
      <c r="F5" s="226"/>
      <c r="G5" s="193"/>
      <c r="H5" s="188"/>
      <c r="I5" s="201"/>
      <c r="J5" s="193"/>
      <c r="K5" s="196"/>
      <c r="L5" s="175"/>
    </row>
    <row r="6" spans="1:13" s="22" customFormat="1" ht="42.75" x14ac:dyDescent="0.2">
      <c r="A6" s="212"/>
      <c r="B6" s="212"/>
      <c r="C6" s="236"/>
      <c r="D6" s="23" t="s">
        <v>134</v>
      </c>
      <c r="E6" s="25" t="s">
        <v>135</v>
      </c>
      <c r="F6" s="226"/>
      <c r="G6" s="193"/>
      <c r="H6" s="188"/>
      <c r="I6" s="201"/>
      <c r="J6" s="193"/>
      <c r="K6" s="196"/>
      <c r="L6" s="175"/>
    </row>
    <row r="7" spans="1:13" s="22" customFormat="1" ht="15" customHeight="1" x14ac:dyDescent="0.2">
      <c r="A7" s="212"/>
      <c r="B7" s="212"/>
      <c r="C7" s="237"/>
      <c r="D7" s="23" t="s">
        <v>92</v>
      </c>
      <c r="E7" s="24">
        <v>10</v>
      </c>
      <c r="F7" s="238"/>
      <c r="G7" s="194"/>
      <c r="H7" s="189"/>
      <c r="I7" s="201"/>
      <c r="J7" s="194"/>
      <c r="K7" s="197"/>
      <c r="L7" s="175"/>
    </row>
    <row r="8" spans="1:13" s="22" customFormat="1" ht="14.25" customHeight="1" x14ac:dyDescent="0.2">
      <c r="A8" s="212"/>
      <c r="B8" s="212"/>
      <c r="C8" s="212" t="s">
        <v>94</v>
      </c>
      <c r="D8" s="41" t="s">
        <v>96</v>
      </c>
      <c r="E8" s="51" t="s">
        <v>15</v>
      </c>
      <c r="F8" s="226">
        <v>0.25</v>
      </c>
      <c r="G8" s="193"/>
      <c r="H8" s="188">
        <f>IF(G8&lt;J8,0,IF(G8=J8,$M$1,IF(G8&gt;K8,$M$2,$M$3/(K8-J8)*(G8-J8)+$M$1)))</f>
        <v>0</v>
      </c>
      <c r="I8" s="201"/>
      <c r="J8" s="193">
        <v>2</v>
      </c>
      <c r="K8" s="196">
        <v>4</v>
      </c>
      <c r="L8" s="175"/>
    </row>
    <row r="9" spans="1:13" s="22" customFormat="1" ht="14.25" customHeight="1" x14ac:dyDescent="0.2">
      <c r="A9" s="212"/>
      <c r="B9" s="212"/>
      <c r="C9" s="212"/>
      <c r="D9" s="23" t="s">
        <v>97</v>
      </c>
      <c r="E9" s="24">
        <f>$M$1</f>
        <v>7</v>
      </c>
      <c r="F9" s="226"/>
      <c r="G9" s="193"/>
      <c r="H9" s="188"/>
      <c r="I9" s="201"/>
      <c r="J9" s="193"/>
      <c r="K9" s="196"/>
      <c r="L9" s="175"/>
    </row>
    <row r="10" spans="1:13" s="22" customFormat="1" ht="14.25" customHeight="1" x14ac:dyDescent="0.2">
      <c r="A10" s="212"/>
      <c r="B10" s="212"/>
      <c r="C10" s="212"/>
      <c r="D10" s="28" t="s">
        <v>98</v>
      </c>
      <c r="E10" s="25">
        <v>8.5</v>
      </c>
      <c r="F10" s="226"/>
      <c r="G10" s="193"/>
      <c r="H10" s="188"/>
      <c r="I10" s="201"/>
      <c r="J10" s="193"/>
      <c r="K10" s="196"/>
      <c r="L10" s="175"/>
    </row>
    <row r="11" spans="1:13" s="22" customFormat="1" ht="28.5" x14ac:dyDescent="0.2">
      <c r="A11" s="212"/>
      <c r="B11" s="212"/>
      <c r="C11" s="214"/>
      <c r="D11" s="23" t="s">
        <v>99</v>
      </c>
      <c r="E11" s="24">
        <v>10</v>
      </c>
      <c r="F11" s="238"/>
      <c r="G11" s="194"/>
      <c r="H11" s="189"/>
      <c r="I11" s="201"/>
      <c r="J11" s="193"/>
      <c r="K11" s="196"/>
      <c r="L11" s="175"/>
    </row>
    <row r="12" spans="1:13" s="22" customFormat="1" ht="32.25" customHeight="1" x14ac:dyDescent="0.2">
      <c r="A12" s="212"/>
      <c r="B12" s="212"/>
      <c r="C12" s="212" t="s">
        <v>136</v>
      </c>
      <c r="D12" s="41" t="s">
        <v>137</v>
      </c>
      <c r="E12" s="51">
        <v>0</v>
      </c>
      <c r="F12" s="226">
        <v>0.1</v>
      </c>
      <c r="G12" s="193"/>
      <c r="H12" s="188">
        <f>+G12</f>
        <v>0</v>
      </c>
      <c r="I12" s="201"/>
      <c r="J12" s="231"/>
      <c r="K12" s="231"/>
      <c r="L12" s="175"/>
    </row>
    <row r="13" spans="1:13" s="22" customFormat="1" ht="32.25" customHeight="1" x14ac:dyDescent="0.2">
      <c r="A13" s="212"/>
      <c r="B13" s="212"/>
      <c r="C13" s="214"/>
      <c r="D13" s="23" t="s">
        <v>138</v>
      </c>
      <c r="E13" s="24">
        <v>10</v>
      </c>
      <c r="F13" s="238"/>
      <c r="G13" s="194"/>
      <c r="H13" s="189"/>
      <c r="I13" s="201"/>
      <c r="J13" s="203"/>
      <c r="K13" s="203"/>
      <c r="L13" s="175"/>
    </row>
    <row r="14" spans="1:13" s="22" customFormat="1" ht="14.25" customHeight="1" x14ac:dyDescent="0.2">
      <c r="A14" s="212"/>
      <c r="B14" s="212"/>
      <c r="C14" s="212" t="s">
        <v>142</v>
      </c>
      <c r="D14" s="41" t="s">
        <v>100</v>
      </c>
      <c r="E14" s="51" t="s">
        <v>15</v>
      </c>
      <c r="F14" s="226">
        <v>0.15</v>
      </c>
      <c r="G14" s="193"/>
      <c r="H14" s="188">
        <f>IF(G14&lt;J14,0,IF(G14=J14,$M$1,IF(G14&gt;K14,$M$2,$M$3/(K14-J14)*(G14-J14)+$M$1)))</f>
        <v>0</v>
      </c>
      <c r="I14" s="201"/>
      <c r="J14" s="229">
        <v>15000</v>
      </c>
      <c r="K14" s="230">
        <v>30000</v>
      </c>
      <c r="L14" s="175"/>
    </row>
    <row r="15" spans="1:13" s="22" customFormat="1" ht="14.25" customHeight="1" x14ac:dyDescent="0.2">
      <c r="A15" s="212"/>
      <c r="B15" s="212"/>
      <c r="C15" s="212"/>
      <c r="D15" s="23" t="s">
        <v>101</v>
      </c>
      <c r="E15" s="24">
        <f>$M$1</f>
        <v>7</v>
      </c>
      <c r="F15" s="226"/>
      <c r="G15" s="193"/>
      <c r="H15" s="188"/>
      <c r="I15" s="201"/>
      <c r="J15" s="193"/>
      <c r="K15" s="196"/>
      <c r="L15" s="175"/>
    </row>
    <row r="16" spans="1:13" s="22" customFormat="1" ht="35.25" customHeight="1" x14ac:dyDescent="0.2">
      <c r="A16" s="212"/>
      <c r="B16" s="212"/>
      <c r="C16" s="212"/>
      <c r="D16" s="28" t="s">
        <v>102</v>
      </c>
      <c r="E16" s="25" t="s">
        <v>104</v>
      </c>
      <c r="F16" s="226"/>
      <c r="G16" s="193"/>
      <c r="H16" s="188"/>
      <c r="I16" s="201"/>
      <c r="J16" s="193"/>
      <c r="K16" s="196"/>
      <c r="L16" s="175"/>
    </row>
    <row r="17" spans="1:12" s="22" customFormat="1" ht="15" customHeight="1" x14ac:dyDescent="0.2">
      <c r="A17" s="212"/>
      <c r="B17" s="212"/>
      <c r="C17" s="214"/>
      <c r="D17" s="23" t="s">
        <v>103</v>
      </c>
      <c r="E17" s="24">
        <v>10</v>
      </c>
      <c r="F17" s="238"/>
      <c r="G17" s="194"/>
      <c r="H17" s="189"/>
      <c r="I17" s="201"/>
      <c r="J17" s="194"/>
      <c r="K17" s="197"/>
      <c r="L17" s="175"/>
    </row>
    <row r="18" spans="1:12" s="22" customFormat="1" x14ac:dyDescent="0.2">
      <c r="A18" s="212"/>
      <c r="B18" s="212"/>
      <c r="C18" s="212" t="s">
        <v>95</v>
      </c>
      <c r="D18" s="41" t="s">
        <v>105</v>
      </c>
      <c r="E18" s="51" t="s">
        <v>15</v>
      </c>
      <c r="F18" s="226">
        <v>0.15</v>
      </c>
      <c r="G18" s="193"/>
      <c r="H18" s="188">
        <f>IF(G18&lt;J18,0,IF(G18=J18,$M$1,IF(G18&gt;K18,$M$2,$M$3/(K18-J18)*(G18-J18)+$M$1)))</f>
        <v>0</v>
      </c>
      <c r="I18" s="201"/>
      <c r="J18" s="193">
        <v>2000</v>
      </c>
      <c r="K18" s="196">
        <v>4000</v>
      </c>
      <c r="L18" s="175"/>
    </row>
    <row r="19" spans="1:12" s="22" customFormat="1" x14ac:dyDescent="0.2">
      <c r="A19" s="212"/>
      <c r="B19" s="212"/>
      <c r="C19" s="212"/>
      <c r="D19" s="23" t="s">
        <v>106</v>
      </c>
      <c r="E19" s="24">
        <f>$M$1</f>
        <v>7</v>
      </c>
      <c r="F19" s="226"/>
      <c r="G19" s="193"/>
      <c r="H19" s="188"/>
      <c r="I19" s="201"/>
      <c r="J19" s="193"/>
      <c r="K19" s="196"/>
      <c r="L19" s="175"/>
    </row>
    <row r="20" spans="1:12" s="22" customFormat="1" ht="45" customHeight="1" x14ac:dyDescent="0.2">
      <c r="A20" s="212"/>
      <c r="B20" s="212"/>
      <c r="C20" s="212"/>
      <c r="D20" s="28" t="s">
        <v>107</v>
      </c>
      <c r="E20" s="25" t="s">
        <v>109</v>
      </c>
      <c r="F20" s="226"/>
      <c r="G20" s="193"/>
      <c r="H20" s="188"/>
      <c r="I20" s="201"/>
      <c r="J20" s="193"/>
      <c r="K20" s="196"/>
      <c r="L20" s="175"/>
    </row>
    <row r="21" spans="1:12" s="22" customFormat="1" ht="15" thickBot="1" x14ac:dyDescent="0.25">
      <c r="A21" s="212"/>
      <c r="B21" s="213"/>
      <c r="C21" s="212"/>
      <c r="D21" s="29" t="s">
        <v>108</v>
      </c>
      <c r="E21" s="30">
        <v>10</v>
      </c>
      <c r="F21" s="226"/>
      <c r="G21" s="193"/>
      <c r="H21" s="188"/>
      <c r="I21" s="201"/>
      <c r="J21" s="193"/>
      <c r="K21" s="196"/>
      <c r="L21" s="181"/>
    </row>
    <row r="22" spans="1:12" ht="14.25" customHeight="1" x14ac:dyDescent="0.2">
      <c r="A22" s="212"/>
      <c r="B22" s="208" t="s">
        <v>16</v>
      </c>
      <c r="C22" s="208" t="s">
        <v>17</v>
      </c>
      <c r="D22" s="19" t="s">
        <v>18</v>
      </c>
      <c r="E22" s="20">
        <v>0</v>
      </c>
      <c r="F22" s="225">
        <v>1</v>
      </c>
      <c r="G22" s="192"/>
      <c r="H22" s="187">
        <f>G22</f>
        <v>0</v>
      </c>
      <c r="I22" s="224"/>
      <c r="J22" s="221"/>
      <c r="K22" s="178"/>
      <c r="L22" s="174">
        <f>SUM(F22)</f>
        <v>1</v>
      </c>
    </row>
    <row r="23" spans="1:12" ht="14.25" customHeight="1" x14ac:dyDescent="0.2">
      <c r="A23" s="212"/>
      <c r="B23" s="209"/>
      <c r="C23" s="209"/>
      <c r="D23" s="23" t="s">
        <v>19</v>
      </c>
      <c r="E23" s="24">
        <f>$M$1</f>
        <v>7</v>
      </c>
      <c r="F23" s="226"/>
      <c r="G23" s="193"/>
      <c r="H23" s="188"/>
      <c r="I23" s="201"/>
      <c r="J23" s="203"/>
      <c r="K23" s="179"/>
      <c r="L23" s="182"/>
    </row>
    <row r="24" spans="1:12" ht="14.25" customHeight="1" x14ac:dyDescent="0.2">
      <c r="A24" s="212"/>
      <c r="B24" s="209"/>
      <c r="C24" s="209"/>
      <c r="D24" s="23" t="s">
        <v>20</v>
      </c>
      <c r="E24" s="24">
        <v>8</v>
      </c>
      <c r="F24" s="226"/>
      <c r="G24" s="193"/>
      <c r="H24" s="188"/>
      <c r="I24" s="201"/>
      <c r="J24" s="203"/>
      <c r="K24" s="179"/>
      <c r="L24" s="182"/>
    </row>
    <row r="25" spans="1:12" ht="15" customHeight="1" thickBot="1" x14ac:dyDescent="0.25">
      <c r="A25" s="213"/>
      <c r="B25" s="210"/>
      <c r="C25" s="210"/>
      <c r="D25" s="26" t="s">
        <v>21</v>
      </c>
      <c r="E25" s="27">
        <v>10</v>
      </c>
      <c r="F25" s="227"/>
      <c r="G25" s="228"/>
      <c r="H25" s="199"/>
      <c r="I25" s="202"/>
      <c r="J25" s="204"/>
      <c r="K25" s="180"/>
      <c r="L25" s="183"/>
    </row>
    <row r="26" spans="1:12" ht="24.75" customHeight="1" x14ac:dyDescent="0.2">
      <c r="A26" s="211" t="s">
        <v>22</v>
      </c>
      <c r="B26" s="208" t="s">
        <v>23</v>
      </c>
      <c r="C26" s="208" t="s">
        <v>17</v>
      </c>
      <c r="D26" s="222" t="s">
        <v>24</v>
      </c>
      <c r="E26" s="223"/>
      <c r="F26" s="31"/>
      <c r="G26" s="32"/>
      <c r="H26" s="33">
        <f>G26*F26</f>
        <v>0</v>
      </c>
      <c r="I26" s="224"/>
      <c r="J26" s="221"/>
      <c r="K26" s="178"/>
      <c r="L26" s="174">
        <f>SUM(F26:F28)</f>
        <v>0</v>
      </c>
    </row>
    <row r="27" spans="1:12" ht="24.75" customHeight="1" x14ac:dyDescent="0.2">
      <c r="A27" s="212"/>
      <c r="B27" s="209"/>
      <c r="C27" s="209"/>
      <c r="D27" s="205" t="s">
        <v>25</v>
      </c>
      <c r="E27" s="206"/>
      <c r="F27" s="34"/>
      <c r="G27" s="35"/>
      <c r="H27" s="36">
        <f>G27*F27</f>
        <v>0</v>
      </c>
      <c r="I27" s="201"/>
      <c r="J27" s="203"/>
      <c r="K27" s="179"/>
      <c r="L27" s="182"/>
    </row>
    <row r="28" spans="1:12" ht="24.75" customHeight="1" thickBot="1" x14ac:dyDescent="0.25">
      <c r="A28" s="213"/>
      <c r="B28" s="210"/>
      <c r="C28" s="210"/>
      <c r="D28" s="176" t="s">
        <v>26</v>
      </c>
      <c r="E28" s="177"/>
      <c r="F28" s="37"/>
      <c r="G28" s="38"/>
      <c r="H28" s="39">
        <f>G28*F28</f>
        <v>0</v>
      </c>
      <c r="I28" s="202"/>
      <c r="J28" s="204"/>
      <c r="K28" s="180"/>
      <c r="L28" s="183"/>
    </row>
    <row r="29" spans="1:12" s="40" customFormat="1" x14ac:dyDescent="0.2">
      <c r="A29" s="211" t="s">
        <v>27</v>
      </c>
      <c r="B29" s="211" t="s">
        <v>28</v>
      </c>
      <c r="C29" s="211" t="s">
        <v>110</v>
      </c>
      <c r="D29" s="19" t="s">
        <v>111</v>
      </c>
      <c r="E29" s="20">
        <v>0</v>
      </c>
      <c r="F29" s="215">
        <v>1</v>
      </c>
      <c r="G29" s="184"/>
      <c r="H29" s="187">
        <f>IF(G29&lt;J29,0,IF(G29=J29,$M$1,IF(G29&gt;K29,$M$2,$M$3/(K29-J29)*(G29-J29)+$M$1)))</f>
        <v>0</v>
      </c>
      <c r="I29" s="190"/>
      <c r="J29" s="192">
        <v>3</v>
      </c>
      <c r="K29" s="195">
        <v>6</v>
      </c>
      <c r="L29" s="174">
        <f>SUM(F29:F32)</f>
        <v>1</v>
      </c>
    </row>
    <row r="30" spans="1:12" s="40" customFormat="1" x14ac:dyDescent="0.2">
      <c r="A30" s="212"/>
      <c r="B30" s="212"/>
      <c r="C30" s="212"/>
      <c r="D30" s="23" t="s">
        <v>112</v>
      </c>
      <c r="E30" s="24">
        <f>$M$1</f>
        <v>7</v>
      </c>
      <c r="F30" s="216"/>
      <c r="G30" s="185"/>
      <c r="H30" s="188"/>
      <c r="I30" s="191"/>
      <c r="J30" s="193"/>
      <c r="K30" s="196"/>
      <c r="L30" s="175"/>
    </row>
    <row r="31" spans="1:12" ht="42.75" x14ac:dyDescent="0.2">
      <c r="A31" s="212"/>
      <c r="B31" s="212"/>
      <c r="C31" s="212"/>
      <c r="D31" s="23" t="s">
        <v>113</v>
      </c>
      <c r="E31" s="25" t="s">
        <v>115</v>
      </c>
      <c r="F31" s="216"/>
      <c r="G31" s="185"/>
      <c r="H31" s="188"/>
      <c r="I31" s="191"/>
      <c r="J31" s="193"/>
      <c r="K31" s="196"/>
      <c r="L31" s="175"/>
    </row>
    <row r="32" spans="1:12" s="40" customFormat="1" ht="15" thickBot="1" x14ac:dyDescent="0.25">
      <c r="A32" s="212"/>
      <c r="B32" s="212"/>
      <c r="C32" s="214"/>
      <c r="D32" s="23" t="s">
        <v>114</v>
      </c>
      <c r="E32" s="24">
        <v>10</v>
      </c>
      <c r="F32" s="217"/>
      <c r="G32" s="186"/>
      <c r="H32" s="189"/>
      <c r="I32" s="191"/>
      <c r="J32" s="194"/>
      <c r="K32" s="197"/>
      <c r="L32" s="175"/>
    </row>
    <row r="33" spans="1:12" x14ac:dyDescent="0.2">
      <c r="A33" s="212"/>
      <c r="B33" s="212"/>
      <c r="C33" s="208" t="s">
        <v>116</v>
      </c>
      <c r="D33" s="42" t="s">
        <v>117</v>
      </c>
      <c r="E33" s="43">
        <v>0</v>
      </c>
      <c r="F33" s="215">
        <v>1</v>
      </c>
      <c r="G33" s="184"/>
      <c r="H33" s="187">
        <f>G33</f>
        <v>0</v>
      </c>
      <c r="I33" s="190"/>
      <c r="J33" s="221"/>
      <c r="K33" s="178"/>
      <c r="L33" s="174">
        <f>SUM(F33)</f>
        <v>1</v>
      </c>
    </row>
    <row r="34" spans="1:12" x14ac:dyDescent="0.2">
      <c r="A34" s="212"/>
      <c r="B34" s="212"/>
      <c r="C34" s="209"/>
      <c r="D34" s="44" t="s">
        <v>118</v>
      </c>
      <c r="E34" s="45">
        <v>8</v>
      </c>
      <c r="F34" s="216"/>
      <c r="G34" s="185"/>
      <c r="H34" s="188"/>
      <c r="I34" s="191"/>
      <c r="J34" s="203"/>
      <c r="K34" s="179"/>
      <c r="L34" s="175"/>
    </row>
    <row r="35" spans="1:12" x14ac:dyDescent="0.2">
      <c r="A35" s="212"/>
      <c r="B35" s="212"/>
      <c r="C35" s="209"/>
      <c r="D35" s="44" t="s">
        <v>119</v>
      </c>
      <c r="E35" s="45">
        <v>9</v>
      </c>
      <c r="F35" s="216"/>
      <c r="G35" s="185"/>
      <c r="H35" s="188"/>
      <c r="I35" s="191"/>
      <c r="J35" s="203"/>
      <c r="K35" s="179"/>
      <c r="L35" s="175"/>
    </row>
    <row r="36" spans="1:12" ht="15" thickBot="1" x14ac:dyDescent="0.25">
      <c r="A36" s="212"/>
      <c r="B36" s="213"/>
      <c r="C36" s="210"/>
      <c r="D36" s="46" t="s">
        <v>29</v>
      </c>
      <c r="E36" s="47" t="s">
        <v>30</v>
      </c>
      <c r="F36" s="218"/>
      <c r="G36" s="198"/>
      <c r="H36" s="199"/>
      <c r="I36" s="200"/>
      <c r="J36" s="204"/>
      <c r="K36" s="180"/>
      <c r="L36" s="181"/>
    </row>
    <row r="37" spans="1:12" ht="30.75" customHeight="1" x14ac:dyDescent="0.2">
      <c r="A37" s="212"/>
      <c r="B37" s="209" t="s">
        <v>31</v>
      </c>
      <c r="C37" s="209" t="s">
        <v>17</v>
      </c>
      <c r="D37" s="219" t="s">
        <v>24</v>
      </c>
      <c r="E37" s="220"/>
      <c r="F37" s="48"/>
      <c r="G37" s="49"/>
      <c r="H37" s="50">
        <f>G37*F37</f>
        <v>0</v>
      </c>
      <c r="I37" s="201"/>
      <c r="J37" s="203"/>
      <c r="K37" s="179"/>
      <c r="L37" s="174">
        <f>SUM(F37:F39)</f>
        <v>0</v>
      </c>
    </row>
    <row r="38" spans="1:12" ht="30.75" customHeight="1" x14ac:dyDescent="0.2">
      <c r="A38" s="212"/>
      <c r="B38" s="209"/>
      <c r="C38" s="209"/>
      <c r="D38" s="205" t="s">
        <v>25</v>
      </c>
      <c r="E38" s="206"/>
      <c r="F38" s="34"/>
      <c r="G38" s="35"/>
      <c r="H38" s="36">
        <f>G38*F38</f>
        <v>0</v>
      </c>
      <c r="I38" s="201"/>
      <c r="J38" s="203"/>
      <c r="K38" s="179"/>
      <c r="L38" s="182"/>
    </row>
    <row r="39" spans="1:12" ht="30.75" customHeight="1" thickBot="1" x14ac:dyDescent="0.25">
      <c r="A39" s="213"/>
      <c r="B39" s="210"/>
      <c r="C39" s="210"/>
      <c r="D39" s="176" t="s">
        <v>26</v>
      </c>
      <c r="E39" s="177"/>
      <c r="F39" s="37"/>
      <c r="G39" s="166"/>
      <c r="H39" s="167">
        <f>G39*F39</f>
        <v>0</v>
      </c>
      <c r="I39" s="202"/>
      <c r="J39" s="204"/>
      <c r="K39" s="180"/>
      <c r="L39" s="183"/>
    </row>
    <row r="40" spans="1:12" ht="24" customHeight="1" x14ac:dyDescent="0.2">
      <c r="A40" t="s">
        <v>32</v>
      </c>
      <c r="B40" s="52"/>
      <c r="D40" t="s">
        <v>32</v>
      </c>
      <c r="E40" s="207"/>
      <c r="F40" s="207"/>
      <c r="G40" s="207"/>
      <c r="H40" t="s">
        <v>32</v>
      </c>
      <c r="I40" s="207"/>
      <c r="J40" s="207"/>
      <c r="K40" s="207"/>
    </row>
    <row r="41" spans="1:12" s="54" customFormat="1" ht="24" customHeight="1" x14ac:dyDescent="0.2">
      <c r="A41" t="s">
        <v>32</v>
      </c>
      <c r="B41" s="52"/>
      <c r="C41" s="53"/>
      <c r="D41" t="s">
        <v>32</v>
      </c>
      <c r="E41" s="171"/>
      <c r="F41" s="171"/>
      <c r="G41" s="171"/>
      <c r="H41" t="s">
        <v>32</v>
      </c>
      <c r="I41" s="171"/>
      <c r="J41" s="171"/>
      <c r="K41" s="171"/>
      <c r="L41" s="53"/>
    </row>
    <row r="42" spans="1:12" s="54" customFormat="1" ht="12.75" x14ac:dyDescent="0.2">
      <c r="C42" s="53"/>
      <c r="D42" s="53"/>
      <c r="E42" s="172"/>
      <c r="F42" s="172"/>
      <c r="G42" s="172"/>
      <c r="H42" s="53"/>
      <c r="I42" s="172"/>
      <c r="J42" s="172"/>
      <c r="K42" s="172"/>
      <c r="L42" s="53"/>
    </row>
    <row r="43" spans="1:12" ht="15.75" x14ac:dyDescent="0.25">
      <c r="A43" s="173" t="s">
        <v>33</v>
      </c>
      <c r="B43" s="173"/>
      <c r="C43" s="173"/>
      <c r="D43" s="173"/>
      <c r="E43" s="173"/>
      <c r="F43" s="173"/>
      <c r="G43" s="173"/>
      <c r="H43" s="173"/>
      <c r="I43" s="173"/>
      <c r="J43" s="173"/>
      <c r="K43" s="173"/>
    </row>
    <row r="44" spans="1:12" x14ac:dyDescent="0.2">
      <c r="C44" s="21"/>
      <c r="D44" s="21"/>
      <c r="E44" s="21"/>
      <c r="F44" s="21"/>
      <c r="G44" s="55"/>
      <c r="H44" s="21"/>
      <c r="I44" s="21"/>
      <c r="J44" s="56"/>
      <c r="K44" s="56"/>
    </row>
    <row r="45" spans="1:12" x14ac:dyDescent="0.2">
      <c r="C45" s="21"/>
      <c r="D45" s="21"/>
      <c r="E45" s="21"/>
      <c r="F45" s="21"/>
      <c r="G45" s="55"/>
      <c r="H45" s="21"/>
      <c r="I45" s="21"/>
      <c r="J45" s="56"/>
      <c r="K45" s="56"/>
    </row>
    <row r="46" spans="1:12" x14ac:dyDescent="0.2">
      <c r="C46" s="21"/>
      <c r="D46" s="21"/>
      <c r="E46" s="21"/>
      <c r="F46" s="21"/>
      <c r="G46" s="55"/>
      <c r="H46" s="21"/>
      <c r="I46" s="21"/>
      <c r="J46" s="56"/>
      <c r="K46" s="56"/>
    </row>
    <row r="47" spans="1:12" x14ac:dyDescent="0.2">
      <c r="C47" s="21"/>
      <c r="D47" s="21"/>
      <c r="E47" s="21"/>
      <c r="F47" s="21"/>
      <c r="G47" s="55"/>
      <c r="H47" s="21"/>
      <c r="I47" s="21"/>
      <c r="J47" s="56"/>
      <c r="K47" s="56"/>
    </row>
    <row r="48" spans="1:12" x14ac:dyDescent="0.2">
      <c r="C48" s="21"/>
      <c r="D48" s="21"/>
      <c r="E48" s="21"/>
      <c r="F48" s="21"/>
      <c r="G48" s="55"/>
      <c r="H48" s="21"/>
      <c r="I48" s="21"/>
      <c r="J48" s="56"/>
      <c r="K48" s="56"/>
    </row>
    <row r="49" spans="3:11" x14ac:dyDescent="0.2">
      <c r="C49" s="21"/>
      <c r="D49" s="21"/>
      <c r="E49" s="21"/>
      <c r="F49" s="21"/>
      <c r="G49" s="55"/>
      <c r="H49" s="21"/>
      <c r="I49" s="21"/>
      <c r="J49" s="56"/>
      <c r="K49" s="56"/>
    </row>
    <row r="50" spans="3:11" x14ac:dyDescent="0.2">
      <c r="C50" s="21"/>
      <c r="D50" s="21"/>
      <c r="E50" s="21"/>
      <c r="F50" s="21"/>
      <c r="G50" s="55"/>
      <c r="H50" s="21"/>
      <c r="I50" s="21"/>
      <c r="J50" s="56"/>
      <c r="K50" s="56"/>
    </row>
    <row r="51" spans="3:11" x14ac:dyDescent="0.2">
      <c r="C51" s="21"/>
      <c r="D51" s="21"/>
      <c r="E51" s="21"/>
      <c r="F51" s="21"/>
      <c r="G51" s="55"/>
      <c r="H51" s="21"/>
      <c r="I51" s="21"/>
      <c r="J51" s="56"/>
      <c r="K51" s="56"/>
    </row>
    <row r="52" spans="3:11" x14ac:dyDescent="0.2">
      <c r="C52" s="21"/>
      <c r="D52" s="21"/>
      <c r="E52" s="21"/>
      <c r="F52" s="21"/>
      <c r="G52" s="55"/>
      <c r="H52" s="21"/>
      <c r="I52" s="21"/>
      <c r="J52" s="56"/>
      <c r="K52" s="56"/>
    </row>
    <row r="53" spans="3:11" x14ac:dyDescent="0.2">
      <c r="C53" s="21"/>
      <c r="D53" s="21"/>
      <c r="E53" s="21"/>
      <c r="F53" s="21"/>
      <c r="G53" s="55"/>
      <c r="H53" s="21"/>
      <c r="I53" s="21"/>
      <c r="J53" s="56"/>
      <c r="K53" s="56"/>
    </row>
    <row r="54" spans="3:11" x14ac:dyDescent="0.2">
      <c r="C54" s="21"/>
      <c r="D54" s="21"/>
      <c r="E54" s="21"/>
      <c r="F54" s="21"/>
      <c r="G54" s="55"/>
      <c r="H54" s="21"/>
      <c r="I54" s="21"/>
      <c r="J54" s="56"/>
      <c r="K54" s="56"/>
    </row>
    <row r="55" spans="3:11" x14ac:dyDescent="0.2">
      <c r="C55" s="21"/>
      <c r="D55" s="21"/>
      <c r="E55" s="21"/>
      <c r="F55" s="21"/>
      <c r="G55" s="55"/>
      <c r="H55" s="21"/>
      <c r="I55" s="21"/>
      <c r="J55" s="56"/>
      <c r="K55" s="56"/>
    </row>
    <row r="56" spans="3:11" x14ac:dyDescent="0.2">
      <c r="C56" s="21"/>
      <c r="D56" s="21"/>
      <c r="E56" s="21"/>
      <c r="F56" s="21"/>
      <c r="G56" s="55"/>
      <c r="H56" s="21"/>
      <c r="I56" s="21"/>
      <c r="J56" s="56"/>
      <c r="K56" s="56"/>
    </row>
    <row r="57" spans="3:11" x14ac:dyDescent="0.2">
      <c r="C57" s="21"/>
      <c r="D57" s="21"/>
      <c r="E57" s="21"/>
      <c r="F57" s="21"/>
      <c r="G57" s="55"/>
      <c r="H57" s="21"/>
      <c r="I57" s="21"/>
      <c r="J57" s="56"/>
      <c r="K57" s="56"/>
    </row>
    <row r="58" spans="3:11" x14ac:dyDescent="0.2">
      <c r="C58" s="21"/>
      <c r="D58" s="21"/>
      <c r="E58" s="21"/>
      <c r="F58" s="21"/>
      <c r="G58" s="55"/>
      <c r="H58" s="21"/>
      <c r="I58" s="21"/>
      <c r="J58" s="56"/>
      <c r="K58" s="56"/>
    </row>
    <row r="59" spans="3:11" x14ac:dyDescent="0.2">
      <c r="C59" s="21"/>
      <c r="D59" s="21"/>
      <c r="E59" s="21"/>
      <c r="F59" s="21"/>
      <c r="G59" s="55"/>
      <c r="H59" s="21"/>
      <c r="I59" s="21"/>
      <c r="J59" s="56"/>
      <c r="K59" s="56"/>
    </row>
    <row r="60" spans="3:11" x14ac:dyDescent="0.2">
      <c r="C60" s="21"/>
      <c r="D60" s="21"/>
      <c r="E60" s="21"/>
      <c r="F60" s="21"/>
      <c r="G60" s="55"/>
      <c r="H60" s="21"/>
      <c r="I60" s="21"/>
      <c r="J60" s="56"/>
      <c r="K60" s="56"/>
    </row>
    <row r="61" spans="3:11" x14ac:dyDescent="0.2">
      <c r="C61" s="21"/>
      <c r="D61" s="21"/>
      <c r="E61" s="21"/>
      <c r="F61" s="21"/>
      <c r="G61" s="55"/>
      <c r="H61" s="21"/>
      <c r="I61" s="21"/>
      <c r="J61" s="56"/>
      <c r="K61" s="56"/>
    </row>
  </sheetData>
  <mergeCells count="89">
    <mergeCell ref="C18:C21"/>
    <mergeCell ref="F18:F21"/>
    <mergeCell ref="C14:C17"/>
    <mergeCell ref="F14:F17"/>
    <mergeCell ref="B4:B21"/>
    <mergeCell ref="C12:C13"/>
    <mergeCell ref="F12:F13"/>
    <mergeCell ref="A1:C1"/>
    <mergeCell ref="D3:E3"/>
    <mergeCell ref="C4:C7"/>
    <mergeCell ref="F4:F7"/>
    <mergeCell ref="C8:C11"/>
    <mergeCell ref="F8:F11"/>
    <mergeCell ref="J8:J11"/>
    <mergeCell ref="K8:K11"/>
    <mergeCell ref="G14:G17"/>
    <mergeCell ref="H14:H17"/>
    <mergeCell ref="J14:J17"/>
    <mergeCell ref="K14:K17"/>
    <mergeCell ref="G12:G13"/>
    <mergeCell ref="H12:H13"/>
    <mergeCell ref="J12:J13"/>
    <mergeCell ref="K12:K13"/>
    <mergeCell ref="L26:L28"/>
    <mergeCell ref="D27:E27"/>
    <mergeCell ref="D28:E28"/>
    <mergeCell ref="A4:A25"/>
    <mergeCell ref="G4:G7"/>
    <mergeCell ref="H4:H7"/>
    <mergeCell ref="I4:I21"/>
    <mergeCell ref="J4:J7"/>
    <mergeCell ref="K4:K7"/>
    <mergeCell ref="L4:L21"/>
    <mergeCell ref="G18:G21"/>
    <mergeCell ref="H18:H21"/>
    <mergeCell ref="J18:J21"/>
    <mergeCell ref="K18:K21"/>
    <mergeCell ref="G8:G11"/>
    <mergeCell ref="H8:H11"/>
    <mergeCell ref="J22:J25"/>
    <mergeCell ref="K22:K25"/>
    <mergeCell ref="L22:L25"/>
    <mergeCell ref="A26:A28"/>
    <mergeCell ref="B26:B28"/>
    <mergeCell ref="C26:C28"/>
    <mergeCell ref="D26:E26"/>
    <mergeCell ref="I26:I28"/>
    <mergeCell ref="J26:J28"/>
    <mergeCell ref="K26:K28"/>
    <mergeCell ref="B22:B25"/>
    <mergeCell ref="C22:C25"/>
    <mergeCell ref="F22:F25"/>
    <mergeCell ref="G22:G25"/>
    <mergeCell ref="H22:H25"/>
    <mergeCell ref="I22:I25"/>
    <mergeCell ref="D38:E38"/>
    <mergeCell ref="E40:G40"/>
    <mergeCell ref="I40:K40"/>
    <mergeCell ref="C33:C36"/>
    <mergeCell ref="A29:A39"/>
    <mergeCell ref="B29:B36"/>
    <mergeCell ref="C29:C32"/>
    <mergeCell ref="F29:F32"/>
    <mergeCell ref="F33:F36"/>
    <mergeCell ref="B37:B39"/>
    <mergeCell ref="C37:C39"/>
    <mergeCell ref="D37:E37"/>
    <mergeCell ref="J33:J36"/>
    <mergeCell ref="L29:L32"/>
    <mergeCell ref="D39:E39"/>
    <mergeCell ref="K33:K36"/>
    <mergeCell ref="L33:L36"/>
    <mergeCell ref="K37:K39"/>
    <mergeCell ref="L37:L39"/>
    <mergeCell ref="G29:G32"/>
    <mergeCell ref="H29:H32"/>
    <mergeCell ref="I29:I32"/>
    <mergeCell ref="J29:J32"/>
    <mergeCell ref="K29:K32"/>
    <mergeCell ref="G33:G36"/>
    <mergeCell ref="H33:H36"/>
    <mergeCell ref="I33:I36"/>
    <mergeCell ref="I37:I39"/>
    <mergeCell ref="J37:J39"/>
    <mergeCell ref="E41:G41"/>
    <mergeCell ref="I41:K41"/>
    <mergeCell ref="E42:G42"/>
    <mergeCell ref="I42:K42"/>
    <mergeCell ref="A43:K43"/>
  </mergeCells>
  <conditionalFormatting sqref="G33 G8 G18 G14 G22 G26:G29 G37:G39 G4">
    <cfRule type="cellIs" dxfId="4" priority="3" stopIfTrue="1" operator="equal">
      <formula>0</formula>
    </cfRule>
  </conditionalFormatting>
  <conditionalFormatting sqref="L4:L39">
    <cfRule type="cellIs" dxfId="3" priority="4" stopIfTrue="1" operator="lessThan">
      <formula>1</formula>
    </cfRule>
  </conditionalFormatting>
  <conditionalFormatting sqref="G12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5" orientation="portrait" r:id="rId1"/>
  <headerFooter alignWithMargins="0">
    <oddHeader>&amp;Lעמוד &amp;P מתוך &amp;N&amp;C&amp;"Arial,מודגש"&amp;12מכרז מס' 33/8.2017 : הפעלת מערך בחינות לנבחנים הלומדים במסגרות לימוד למבוגרים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view="pageBreakPreview" zoomScaleNormal="100" zoomScaleSheetLayoutView="100" workbookViewId="0"/>
  </sheetViews>
  <sheetFormatPr defaultRowHeight="17.25" customHeight="1" x14ac:dyDescent="0.2"/>
  <cols>
    <col min="1" max="1" width="8.28515625" style="65" bestFit="1" customWidth="1"/>
    <col min="2" max="2" width="36.85546875" style="65" customWidth="1"/>
    <col min="3" max="3" width="13.42578125" style="115" customWidth="1"/>
    <col min="4" max="4" width="6.85546875" style="65" customWidth="1"/>
    <col min="5" max="5" width="8.42578125" style="65" customWidth="1"/>
    <col min="6" max="6" width="8.5703125" style="65" customWidth="1"/>
    <col min="7" max="7" width="8" style="65" customWidth="1"/>
    <col min="8" max="8" width="8.5703125" style="65" customWidth="1"/>
    <col min="9" max="9" width="7.28515625" style="65" customWidth="1"/>
    <col min="10" max="10" width="8" style="65" customWidth="1"/>
    <col min="11" max="11" width="8.140625" style="115" customWidth="1"/>
    <col min="12" max="12" width="8.42578125" style="65" customWidth="1"/>
    <col min="13" max="13" width="24" style="65" customWidth="1"/>
    <col min="14" max="16384" width="9.140625" style="65"/>
  </cols>
  <sheetData>
    <row r="1" spans="1:15" ht="19.5" thickTop="1" x14ac:dyDescent="0.2">
      <c r="A1" s="57" t="s">
        <v>34</v>
      </c>
      <c r="B1" s="58" t="s">
        <v>35</v>
      </c>
      <c r="C1" s="59" t="s">
        <v>36</v>
      </c>
      <c r="D1" s="246" t="s">
        <v>85</v>
      </c>
      <c r="E1" s="247"/>
      <c r="F1" s="247"/>
      <c r="G1" s="247"/>
      <c r="H1" s="248"/>
      <c r="I1" s="60" t="s">
        <v>37</v>
      </c>
      <c r="J1" s="61">
        <v>1</v>
      </c>
      <c r="K1" s="62" t="s">
        <v>38</v>
      </c>
      <c r="L1" s="63"/>
      <c r="M1" s="64" t="str">
        <f ca="1">CELL("filename")</f>
        <v>C:\Users\Public\מכרזים שפורסמו\משרד החינוך-HP\hp1855_33-8.2017\[HP1855.xlsx]מחוון</v>
      </c>
    </row>
    <row r="2" spans="1:15" ht="16.5" thickBot="1" x14ac:dyDescent="0.25">
      <c r="A2" s="66" t="s">
        <v>39</v>
      </c>
      <c r="B2" s="67" t="s">
        <v>86</v>
      </c>
      <c r="C2" s="68" t="s">
        <v>139</v>
      </c>
      <c r="D2" s="249"/>
      <c r="E2" s="250"/>
      <c r="F2" s="250"/>
      <c r="G2" s="250"/>
      <c r="H2" s="251"/>
      <c r="I2" s="69" t="s">
        <v>40</v>
      </c>
      <c r="J2" s="70">
        <v>2</v>
      </c>
      <c r="K2" s="71" t="s">
        <v>41</v>
      </c>
      <c r="L2" s="72"/>
      <c r="M2" s="73"/>
    </row>
    <row r="3" spans="1:15" s="77" customFormat="1" ht="17.25" customHeight="1" thickTop="1" x14ac:dyDescent="0.2">
      <c r="A3" s="252" t="s">
        <v>42</v>
      </c>
      <c r="B3" s="253"/>
      <c r="C3" s="241" t="s">
        <v>43</v>
      </c>
      <c r="D3" s="74" t="s">
        <v>7</v>
      </c>
      <c r="E3" s="75" t="s">
        <v>44</v>
      </c>
      <c r="F3" s="76">
        <v>1</v>
      </c>
      <c r="G3" s="75" t="s">
        <v>44</v>
      </c>
      <c r="H3" s="76">
        <v>2</v>
      </c>
      <c r="I3" s="75" t="s">
        <v>44</v>
      </c>
      <c r="J3" s="76">
        <v>3</v>
      </c>
      <c r="K3" s="75" t="s">
        <v>44</v>
      </c>
      <c r="L3" s="76">
        <v>4</v>
      </c>
      <c r="M3" s="241" t="s">
        <v>45</v>
      </c>
    </row>
    <row r="4" spans="1:15" s="77" customFormat="1" ht="17.25" customHeight="1" thickBot="1" x14ac:dyDescent="0.25">
      <c r="A4" s="254"/>
      <c r="B4" s="255"/>
      <c r="C4" s="242"/>
      <c r="D4" s="78" t="s">
        <v>46</v>
      </c>
      <c r="E4" s="79" t="s">
        <v>47</v>
      </c>
      <c r="F4" s="80" t="s">
        <v>48</v>
      </c>
      <c r="G4" s="79" t="s">
        <v>47</v>
      </c>
      <c r="H4" s="80" t="s">
        <v>48</v>
      </c>
      <c r="I4" s="79" t="s">
        <v>47</v>
      </c>
      <c r="J4" s="80" t="s">
        <v>48</v>
      </c>
      <c r="K4" s="79" t="s">
        <v>47</v>
      </c>
      <c r="L4" s="80" t="s">
        <v>48</v>
      </c>
      <c r="M4" s="242"/>
      <c r="O4" s="81"/>
    </row>
    <row r="5" spans="1:15" s="77" customFormat="1" ht="51.75" thickTop="1" x14ac:dyDescent="0.2">
      <c r="A5" s="244"/>
      <c r="B5" s="86" t="s">
        <v>90</v>
      </c>
      <c r="C5" s="82" t="s">
        <v>49</v>
      </c>
      <c r="D5" s="83">
        <v>0.8</v>
      </c>
      <c r="E5" s="84"/>
      <c r="F5" s="87"/>
      <c r="G5" s="84"/>
      <c r="H5" s="87"/>
      <c r="I5" s="84"/>
      <c r="J5" s="85"/>
      <c r="K5" s="84"/>
      <c r="L5" s="85"/>
      <c r="M5" s="88" t="s">
        <v>50</v>
      </c>
    </row>
    <row r="6" spans="1:15" s="77" customFormat="1" ht="17.25" customHeight="1" thickBot="1" x14ac:dyDescent="0.25">
      <c r="A6" s="244"/>
      <c r="B6" s="89" t="s">
        <v>51</v>
      </c>
      <c r="C6" s="82" t="s">
        <v>52</v>
      </c>
      <c r="D6" s="90">
        <v>0.2</v>
      </c>
      <c r="E6" s="84"/>
      <c r="F6" s="91"/>
      <c r="G6" s="84"/>
      <c r="H6" s="91"/>
      <c r="I6" s="84"/>
      <c r="J6" s="91"/>
      <c r="K6" s="84"/>
      <c r="L6" s="91"/>
      <c r="M6" s="92" t="s">
        <v>50</v>
      </c>
    </row>
    <row r="7" spans="1:15" s="77" customFormat="1" ht="17.25" customHeight="1" thickBot="1" x14ac:dyDescent="0.25">
      <c r="A7" s="245"/>
      <c r="B7" s="93" t="s">
        <v>53</v>
      </c>
      <c r="C7" s="94"/>
      <c r="D7" s="95">
        <f>SUM(D5:D6)</f>
        <v>1</v>
      </c>
      <c r="E7" s="96"/>
      <c r="F7" s="97"/>
      <c r="G7" s="96"/>
      <c r="H7" s="97"/>
      <c r="I7" s="96"/>
      <c r="J7" s="97"/>
      <c r="K7" s="96"/>
      <c r="L7" s="97"/>
      <c r="M7" s="98"/>
    </row>
    <row r="8" spans="1:15" s="77" customFormat="1" ht="17.25" customHeight="1" thickTop="1" thickBot="1" x14ac:dyDescent="0.25">
      <c r="A8" s="243" t="s">
        <v>54</v>
      </c>
      <c r="B8" s="99" t="s">
        <v>54</v>
      </c>
      <c r="C8" s="82" t="s">
        <v>52</v>
      </c>
      <c r="D8" s="100">
        <v>1</v>
      </c>
      <c r="E8" s="84"/>
      <c r="F8" s="87"/>
      <c r="G8" s="84"/>
      <c r="H8" s="87"/>
      <c r="I8" s="84"/>
      <c r="J8" s="91"/>
      <c r="K8" s="84"/>
      <c r="L8" s="91"/>
      <c r="M8" s="92" t="s">
        <v>50</v>
      </c>
    </row>
    <row r="9" spans="1:15" s="77" customFormat="1" ht="17.25" customHeight="1" thickBot="1" x14ac:dyDescent="0.25">
      <c r="A9" s="245"/>
      <c r="B9" s="93" t="s">
        <v>53</v>
      </c>
      <c r="C9" s="94"/>
      <c r="D9" s="95">
        <f>SUM(D8)</f>
        <v>1</v>
      </c>
      <c r="E9" s="96"/>
      <c r="F9" s="97"/>
      <c r="G9" s="96"/>
      <c r="H9" s="97"/>
      <c r="I9" s="96"/>
      <c r="J9" s="97"/>
      <c r="K9" s="96"/>
      <c r="L9" s="97"/>
      <c r="M9" s="98"/>
    </row>
    <row r="10" spans="1:15" s="77" customFormat="1" ht="17.25" customHeight="1" thickTop="1" x14ac:dyDescent="0.2">
      <c r="A10" s="243" t="s">
        <v>55</v>
      </c>
      <c r="B10" s="99" t="s">
        <v>56</v>
      </c>
      <c r="C10" s="82" t="s">
        <v>52</v>
      </c>
      <c r="D10" s="90">
        <v>0.4</v>
      </c>
      <c r="E10" s="84"/>
      <c r="F10" s="85"/>
      <c r="G10" s="101"/>
      <c r="H10" s="85"/>
      <c r="I10" s="101"/>
      <c r="J10" s="91"/>
      <c r="K10" s="101"/>
      <c r="L10" s="91"/>
      <c r="M10" s="92" t="s">
        <v>50</v>
      </c>
    </row>
    <row r="11" spans="1:15" s="77" customFormat="1" ht="17.25" customHeight="1" x14ac:dyDescent="0.2">
      <c r="A11" s="244"/>
      <c r="B11" s="102" t="s">
        <v>57</v>
      </c>
      <c r="C11" s="82" t="s">
        <v>52</v>
      </c>
      <c r="D11" s="103">
        <v>0.35</v>
      </c>
      <c r="E11" s="84"/>
      <c r="F11" s="87"/>
      <c r="G11" s="104"/>
      <c r="H11" s="87"/>
      <c r="I11" s="104"/>
      <c r="J11" s="87"/>
      <c r="K11" s="104"/>
      <c r="L11" s="87"/>
      <c r="M11" s="105" t="s">
        <v>50</v>
      </c>
    </row>
    <row r="12" spans="1:15" s="77" customFormat="1" ht="17.25" customHeight="1" thickBot="1" x14ac:dyDescent="0.25">
      <c r="A12" s="244"/>
      <c r="B12" s="99" t="s">
        <v>58</v>
      </c>
      <c r="C12" s="82" t="s">
        <v>52</v>
      </c>
      <c r="D12" s="103">
        <v>0.25</v>
      </c>
      <c r="E12" s="84"/>
      <c r="F12" s="87"/>
      <c r="G12" s="104"/>
      <c r="H12" s="87"/>
      <c r="I12" s="104"/>
      <c r="J12" s="87"/>
      <c r="K12" s="104"/>
      <c r="L12" s="87"/>
      <c r="M12" s="105" t="s">
        <v>50</v>
      </c>
    </row>
    <row r="13" spans="1:15" s="77" customFormat="1" ht="17.25" customHeight="1" thickBot="1" x14ac:dyDescent="0.25">
      <c r="A13" s="245"/>
      <c r="B13" s="93" t="s">
        <v>53</v>
      </c>
      <c r="C13" s="94"/>
      <c r="D13" s="95">
        <f>SUM(D10:D12)</f>
        <v>1</v>
      </c>
      <c r="E13" s="96"/>
      <c r="F13" s="97"/>
      <c r="G13" s="96"/>
      <c r="H13" s="97"/>
      <c r="I13" s="96"/>
      <c r="J13" s="97"/>
      <c r="K13" s="96"/>
      <c r="L13" s="97"/>
      <c r="M13" s="98"/>
    </row>
    <row r="14" spans="1:15" s="77" customFormat="1" ht="17.25" customHeight="1" thickTop="1" x14ac:dyDescent="0.2">
      <c r="A14" s="243" t="s">
        <v>59</v>
      </c>
      <c r="B14" s="239" t="s">
        <v>42</v>
      </c>
      <c r="C14" s="241" t="s">
        <v>60</v>
      </c>
      <c r="D14" s="241" t="s">
        <v>61</v>
      </c>
      <c r="E14" s="75" t="s">
        <v>44</v>
      </c>
      <c r="F14" s="76">
        <v>1</v>
      </c>
      <c r="G14" s="75" t="s">
        <v>44</v>
      </c>
      <c r="H14" s="76">
        <v>2</v>
      </c>
      <c r="I14" s="75" t="s">
        <v>44</v>
      </c>
      <c r="J14" s="76">
        <v>3</v>
      </c>
      <c r="K14" s="75" t="s">
        <v>44</v>
      </c>
      <c r="L14" s="76">
        <v>4</v>
      </c>
      <c r="M14" s="241" t="s">
        <v>45</v>
      </c>
    </row>
    <row r="15" spans="1:15" s="77" customFormat="1" ht="17.25" customHeight="1" thickBot="1" x14ac:dyDescent="0.25">
      <c r="A15" s="244"/>
      <c r="B15" s="240"/>
      <c r="C15" s="242"/>
      <c r="D15" s="242"/>
      <c r="E15" s="79" t="s">
        <v>47</v>
      </c>
      <c r="F15" s="80" t="s">
        <v>48</v>
      </c>
      <c r="G15" s="79" t="s">
        <v>47</v>
      </c>
      <c r="H15" s="80" t="s">
        <v>48</v>
      </c>
      <c r="I15" s="79" t="s">
        <v>47</v>
      </c>
      <c r="J15" s="80" t="s">
        <v>48</v>
      </c>
      <c r="K15" s="79" t="s">
        <v>47</v>
      </c>
      <c r="L15" s="80" t="s">
        <v>48</v>
      </c>
      <c r="M15" s="242"/>
      <c r="O15" s="81"/>
    </row>
    <row r="16" spans="1:15" s="77" customFormat="1" ht="26.25" thickTop="1" x14ac:dyDescent="0.2">
      <c r="A16" s="244"/>
      <c r="B16" s="86" t="s">
        <v>125</v>
      </c>
      <c r="C16" s="168" t="s">
        <v>54</v>
      </c>
      <c r="D16" s="169">
        <f>120+120</f>
        <v>240</v>
      </c>
      <c r="E16" s="108"/>
      <c r="F16" s="107"/>
      <c r="G16" s="108"/>
      <c r="H16" s="107"/>
      <c r="I16" s="108"/>
      <c r="J16" s="107"/>
      <c r="K16" s="108"/>
      <c r="L16" s="107"/>
      <c r="M16" s="105"/>
    </row>
    <row r="17" spans="1:13" s="77" customFormat="1" ht="25.5" x14ac:dyDescent="0.2">
      <c r="A17" s="244"/>
      <c r="B17" s="109" t="s">
        <v>120</v>
      </c>
      <c r="C17" s="168" t="s">
        <v>127</v>
      </c>
      <c r="D17" s="170">
        <f>48+36</f>
        <v>84</v>
      </c>
      <c r="E17" s="106"/>
      <c r="F17" s="107"/>
      <c r="G17" s="108"/>
      <c r="H17" s="107"/>
      <c r="I17" s="108"/>
      <c r="J17" s="107"/>
      <c r="K17" s="108"/>
      <c r="L17" s="107"/>
      <c r="M17" s="110"/>
    </row>
    <row r="18" spans="1:13" s="77" customFormat="1" ht="25.5" x14ac:dyDescent="0.2">
      <c r="A18" s="244"/>
      <c r="B18" s="109" t="s">
        <v>121</v>
      </c>
      <c r="C18" s="168" t="s">
        <v>127</v>
      </c>
      <c r="D18" s="170">
        <f>60+60</f>
        <v>120</v>
      </c>
      <c r="E18" s="106"/>
      <c r="F18" s="107"/>
      <c r="G18" s="108"/>
      <c r="H18" s="107"/>
      <c r="I18" s="108"/>
      <c r="J18" s="107"/>
      <c r="K18" s="108"/>
      <c r="L18" s="107"/>
      <c r="M18" s="110"/>
    </row>
    <row r="19" spans="1:13" s="77" customFormat="1" ht="17.25" customHeight="1" x14ac:dyDescent="0.2">
      <c r="A19" s="244"/>
      <c r="B19" s="86" t="s">
        <v>87</v>
      </c>
      <c r="C19" s="168" t="s">
        <v>127</v>
      </c>
      <c r="D19" s="169">
        <f>16+16</f>
        <v>32</v>
      </c>
      <c r="E19" s="108"/>
      <c r="F19" s="107"/>
      <c r="G19" s="108"/>
      <c r="H19" s="107"/>
      <c r="I19" s="108"/>
      <c r="J19" s="107"/>
      <c r="K19" s="108"/>
      <c r="L19" s="107"/>
      <c r="M19" s="105"/>
    </row>
    <row r="20" spans="1:13" s="77" customFormat="1" ht="17.25" customHeight="1" x14ac:dyDescent="0.2">
      <c r="A20" s="244"/>
      <c r="B20" s="109" t="s">
        <v>122</v>
      </c>
      <c r="C20" s="168" t="s">
        <v>130</v>
      </c>
      <c r="D20" s="170">
        <f>100*12+100*12</f>
        <v>2400</v>
      </c>
      <c r="E20" s="106"/>
      <c r="F20" s="107"/>
      <c r="G20" s="108"/>
      <c r="H20" s="107"/>
      <c r="I20" s="108"/>
      <c r="J20" s="107"/>
      <c r="K20" s="108"/>
      <c r="L20" s="107"/>
      <c r="M20" s="110"/>
    </row>
    <row r="21" spans="1:13" s="77" customFormat="1" ht="17.25" customHeight="1" x14ac:dyDescent="0.2">
      <c r="A21" s="244"/>
      <c r="B21" s="109" t="s">
        <v>123</v>
      </c>
      <c r="C21" s="168" t="s">
        <v>130</v>
      </c>
      <c r="D21" s="170">
        <f>(1+2+2+1+1)*12+(2+1+2+1+1)*12</f>
        <v>168</v>
      </c>
      <c r="E21" s="106"/>
      <c r="F21" s="107"/>
      <c r="G21" s="108"/>
      <c r="H21" s="107"/>
      <c r="I21" s="108"/>
      <c r="J21" s="107"/>
      <c r="K21" s="108"/>
      <c r="L21" s="107"/>
      <c r="M21" s="110"/>
    </row>
    <row r="22" spans="1:13" s="77" customFormat="1" ht="17.25" customHeight="1" x14ac:dyDescent="0.2">
      <c r="A22" s="244"/>
      <c r="B22" s="86" t="s">
        <v>124</v>
      </c>
      <c r="C22" s="168" t="s">
        <v>128</v>
      </c>
      <c r="D22" s="169">
        <f>400+400+500+500</f>
        <v>1800</v>
      </c>
      <c r="E22" s="108"/>
      <c r="F22" s="107"/>
      <c r="G22" s="108"/>
      <c r="H22" s="107"/>
      <c r="I22" s="108"/>
      <c r="J22" s="107"/>
      <c r="K22" s="108"/>
      <c r="L22" s="107"/>
      <c r="M22" s="105"/>
    </row>
    <row r="23" spans="1:13" s="77" customFormat="1" ht="25.5" x14ac:dyDescent="0.2">
      <c r="A23" s="244"/>
      <c r="B23" s="86" t="s">
        <v>88</v>
      </c>
      <c r="C23" s="168" t="s">
        <v>133</v>
      </c>
      <c r="D23" s="169">
        <f>2300*4+2200*4+1000*12+9*600</f>
        <v>35400</v>
      </c>
      <c r="E23" s="108"/>
      <c r="F23" s="107"/>
      <c r="G23" s="108"/>
      <c r="H23" s="107"/>
      <c r="I23" s="108"/>
      <c r="J23" s="107"/>
      <c r="K23" s="108"/>
      <c r="L23" s="107"/>
      <c r="M23" s="105"/>
    </row>
    <row r="24" spans="1:13" s="77" customFormat="1" ht="17.25" customHeight="1" x14ac:dyDescent="0.2">
      <c r="A24" s="244"/>
      <c r="B24" s="109" t="s">
        <v>89</v>
      </c>
      <c r="C24" s="168" t="s">
        <v>129</v>
      </c>
      <c r="D24" s="170">
        <f>100+100</f>
        <v>200</v>
      </c>
      <c r="E24" s="106"/>
      <c r="F24" s="107"/>
      <c r="G24" s="108"/>
      <c r="H24" s="107"/>
      <c r="I24" s="108"/>
      <c r="J24" s="107"/>
      <c r="K24" s="108"/>
      <c r="L24" s="107"/>
      <c r="M24" s="110"/>
    </row>
    <row r="25" spans="1:13" s="77" customFormat="1" ht="17.25" customHeight="1" x14ac:dyDescent="0.2">
      <c r="A25" s="244"/>
      <c r="B25" s="86" t="s">
        <v>126</v>
      </c>
      <c r="C25" s="168" t="s">
        <v>131</v>
      </c>
      <c r="D25" s="169">
        <v>12</v>
      </c>
      <c r="E25" s="108"/>
      <c r="F25" s="107"/>
      <c r="G25" s="108"/>
      <c r="H25" s="107"/>
      <c r="I25" s="108"/>
      <c r="J25" s="107"/>
      <c r="K25" s="108"/>
      <c r="L25" s="107"/>
      <c r="M25" s="105"/>
    </row>
    <row r="26" spans="1:13" s="77" customFormat="1" ht="25.5" x14ac:dyDescent="0.2">
      <c r="A26" s="244"/>
      <c r="B26" s="109" t="s">
        <v>140</v>
      </c>
      <c r="C26" s="168" t="s">
        <v>132</v>
      </c>
      <c r="D26" s="170">
        <v>700</v>
      </c>
      <c r="E26" s="106"/>
      <c r="F26" s="107"/>
      <c r="G26" s="108"/>
      <c r="H26" s="107"/>
      <c r="I26" s="108"/>
      <c r="J26" s="107"/>
      <c r="K26" s="108"/>
      <c r="L26" s="107"/>
      <c r="M26" s="110"/>
    </row>
    <row r="27" spans="1:13" s="77" customFormat="1" ht="26.25" thickBot="1" x14ac:dyDescent="0.25">
      <c r="A27" s="244"/>
      <c r="B27" s="109" t="s">
        <v>141</v>
      </c>
      <c r="C27" s="168" t="s">
        <v>132</v>
      </c>
      <c r="D27" s="170">
        <v>1300</v>
      </c>
      <c r="E27" s="106"/>
      <c r="F27" s="107"/>
      <c r="G27" s="108"/>
      <c r="H27" s="107"/>
      <c r="I27" s="108"/>
      <c r="J27" s="107"/>
      <c r="K27" s="108"/>
      <c r="L27" s="107"/>
      <c r="M27" s="110"/>
    </row>
    <row r="28" spans="1:13" s="77" customFormat="1" ht="17.25" customHeight="1" thickBot="1" x14ac:dyDescent="0.25">
      <c r="A28" s="244"/>
      <c r="B28" s="111" t="s">
        <v>62</v>
      </c>
      <c r="C28" s="94"/>
      <c r="D28" s="112"/>
      <c r="E28" s="96"/>
      <c r="F28" s="97"/>
      <c r="G28" s="96"/>
      <c r="H28" s="97"/>
      <c r="I28" s="96"/>
      <c r="J28" s="97"/>
      <c r="K28" s="96"/>
      <c r="L28" s="97"/>
      <c r="M28" s="98"/>
    </row>
    <row r="29" spans="1:13" s="77" customFormat="1" ht="17.25" customHeight="1" thickTop="1" thickBot="1" x14ac:dyDescent="0.25">
      <c r="A29" s="245"/>
      <c r="B29" s="111" t="s">
        <v>63</v>
      </c>
      <c r="C29" s="94"/>
      <c r="D29" s="113"/>
      <c r="E29" s="114"/>
      <c r="F29" s="97"/>
      <c r="G29" s="96"/>
      <c r="H29" s="97"/>
      <c r="I29" s="96"/>
      <c r="J29" s="97"/>
      <c r="K29" s="96"/>
      <c r="L29" s="97"/>
      <c r="M29" s="98"/>
    </row>
    <row r="30" spans="1:13" s="77" customFormat="1" ht="17.25" customHeight="1" thickTop="1" x14ac:dyDescent="0.2"/>
  </sheetData>
  <mergeCells count="12">
    <mergeCell ref="A8:A9"/>
    <mergeCell ref="D1:H2"/>
    <mergeCell ref="A3:B4"/>
    <mergeCell ref="C3:C4"/>
    <mergeCell ref="M3:M4"/>
    <mergeCell ref="A5:A7"/>
    <mergeCell ref="B14:B15"/>
    <mergeCell ref="C14:C15"/>
    <mergeCell ref="D14:D15"/>
    <mergeCell ref="M14:M15"/>
    <mergeCell ref="A10:A13"/>
    <mergeCell ref="A14:A29"/>
  </mergeCells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1" orientation="landscape" r:id="rId1"/>
  <headerFooter alignWithMargins="0">
    <oddHeader xml:space="preserve">&amp;Lנספח מספר 13,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rightToLeft="1" tabSelected="1" view="pageBreakPreview" zoomScale="90" zoomScaleNormal="100" workbookViewId="0">
      <selection sqref="A1:B1"/>
    </sheetView>
  </sheetViews>
  <sheetFormatPr defaultRowHeight="17.25" customHeight="1" x14ac:dyDescent="0.2"/>
  <cols>
    <col min="1" max="1" width="6.28515625" style="149" customWidth="1"/>
    <col min="2" max="2" width="21.85546875" style="149" customWidth="1"/>
    <col min="3" max="3" width="12.85546875" style="149" customWidth="1"/>
    <col min="4" max="10" width="12.42578125" style="149" customWidth="1"/>
    <col min="11" max="11" width="24.140625" style="149" customWidth="1"/>
    <col min="12" max="16384" width="9.140625" style="149"/>
  </cols>
  <sheetData>
    <row r="1" spans="1:11" s="65" customFormat="1" ht="17.25" customHeight="1" thickTop="1" x14ac:dyDescent="0.2">
      <c r="A1" s="286" t="s">
        <v>64</v>
      </c>
      <c r="B1" s="287"/>
      <c r="C1" s="59" t="s">
        <v>36</v>
      </c>
      <c r="D1" s="246" t="s">
        <v>85</v>
      </c>
      <c r="E1" s="247"/>
      <c r="F1" s="247"/>
      <c r="G1" s="248"/>
      <c r="H1" s="60" t="s">
        <v>37</v>
      </c>
      <c r="I1" s="116">
        <v>2</v>
      </c>
      <c r="J1" s="117" t="s">
        <v>38</v>
      </c>
      <c r="K1" s="64" t="str">
        <f ca="1">CELL("filename")</f>
        <v>C:\Users\Public\מכרזים שפורסמו\משרד החינוך-HP\hp1855_33-8.2017\[HP1855.xlsx]מחוון</v>
      </c>
    </row>
    <row r="2" spans="1:11" s="65" customFormat="1" ht="17.25" customHeight="1" thickBot="1" x14ac:dyDescent="0.25">
      <c r="A2" s="288" t="s">
        <v>86</v>
      </c>
      <c r="B2" s="289"/>
      <c r="C2" s="68" t="s">
        <v>139</v>
      </c>
      <c r="D2" s="249"/>
      <c r="E2" s="250"/>
      <c r="F2" s="250"/>
      <c r="G2" s="251"/>
      <c r="H2" s="69" t="s">
        <v>40</v>
      </c>
      <c r="I2" s="118">
        <v>2</v>
      </c>
      <c r="J2" s="119" t="s">
        <v>41</v>
      </c>
      <c r="K2" s="73"/>
    </row>
    <row r="3" spans="1:11" s="124" customFormat="1" ht="17.25" customHeight="1" thickTop="1" thickBot="1" x14ac:dyDescent="0.3">
      <c r="A3" s="120"/>
      <c r="B3" s="121"/>
      <c r="C3" s="122"/>
      <c r="D3" s="290" t="s">
        <v>65</v>
      </c>
      <c r="E3" s="291"/>
      <c r="F3" s="291"/>
      <c r="G3" s="123">
        <f>+C23</f>
        <v>0.5</v>
      </c>
      <c r="H3" s="121" t="s">
        <v>66</v>
      </c>
      <c r="I3" s="123">
        <f>+C24</f>
        <v>0.5</v>
      </c>
      <c r="J3" s="121" t="s">
        <v>67</v>
      </c>
      <c r="K3" s="122"/>
    </row>
    <row r="4" spans="1:11" s="125" customFormat="1" ht="20.100000000000001" customHeight="1" thickTop="1" x14ac:dyDescent="0.2">
      <c r="A4" s="292" t="s">
        <v>68</v>
      </c>
      <c r="B4" s="295" t="s">
        <v>69</v>
      </c>
      <c r="C4" s="272" t="s">
        <v>70</v>
      </c>
      <c r="D4" s="282" t="s">
        <v>71</v>
      </c>
      <c r="E4" s="298" t="s">
        <v>54</v>
      </c>
      <c r="F4" s="298" t="s">
        <v>55</v>
      </c>
      <c r="G4" s="279" t="s">
        <v>72</v>
      </c>
      <c r="H4" s="282" t="s">
        <v>73</v>
      </c>
      <c r="I4" s="279" t="s">
        <v>74</v>
      </c>
      <c r="J4" s="269" t="s">
        <v>75</v>
      </c>
      <c r="K4" s="272" t="s">
        <v>76</v>
      </c>
    </row>
    <row r="5" spans="1:11" s="125" customFormat="1" ht="20.100000000000001" customHeight="1" x14ac:dyDescent="0.2">
      <c r="A5" s="293"/>
      <c r="B5" s="296"/>
      <c r="C5" s="273"/>
      <c r="D5" s="283"/>
      <c r="E5" s="299"/>
      <c r="F5" s="299"/>
      <c r="G5" s="280"/>
      <c r="H5" s="283"/>
      <c r="I5" s="280"/>
      <c r="J5" s="270"/>
      <c r="K5" s="273"/>
    </row>
    <row r="6" spans="1:11" s="125" customFormat="1" ht="20.100000000000001" customHeight="1" thickBot="1" x14ac:dyDescent="0.25">
      <c r="A6" s="293"/>
      <c r="B6" s="296"/>
      <c r="C6" s="274"/>
      <c r="D6" s="284"/>
      <c r="E6" s="300"/>
      <c r="F6" s="300"/>
      <c r="G6" s="281"/>
      <c r="H6" s="284"/>
      <c r="I6" s="281"/>
      <c r="J6" s="271"/>
      <c r="K6" s="273"/>
    </row>
    <row r="7" spans="1:11" s="131" customFormat="1" ht="18" customHeight="1" thickTop="1" thickBot="1" x14ac:dyDescent="0.25">
      <c r="A7" s="294"/>
      <c r="B7" s="297"/>
      <c r="C7" s="126" t="s">
        <v>77</v>
      </c>
      <c r="D7" s="127">
        <v>0.5</v>
      </c>
      <c r="E7" s="128">
        <v>0.15</v>
      </c>
      <c r="F7" s="128">
        <v>0.35</v>
      </c>
      <c r="G7" s="129">
        <f>SUM(D7:F7)</f>
        <v>1</v>
      </c>
      <c r="H7" s="127">
        <v>1</v>
      </c>
      <c r="I7" s="129">
        <v>1</v>
      </c>
      <c r="J7" s="130"/>
      <c r="K7" s="274"/>
    </row>
    <row r="8" spans="1:11" s="136" customFormat="1" ht="17.25" customHeight="1" thickTop="1" x14ac:dyDescent="0.2">
      <c r="A8" s="275">
        <v>1</v>
      </c>
      <c r="B8" s="276"/>
      <c r="C8" s="132" t="s">
        <v>78</v>
      </c>
      <c r="D8" s="133"/>
      <c r="E8" s="134"/>
      <c r="F8" s="135"/>
      <c r="G8" s="277"/>
      <c r="H8" s="135"/>
      <c r="I8" s="277"/>
      <c r="J8" s="278"/>
      <c r="K8" s="285"/>
    </row>
    <row r="9" spans="1:11" s="136" customFormat="1" ht="17.25" customHeight="1" x14ac:dyDescent="0.2">
      <c r="A9" s="267"/>
      <c r="B9" s="261"/>
      <c r="C9" s="137" t="s">
        <v>79</v>
      </c>
      <c r="D9" s="138"/>
      <c r="E9" s="139"/>
      <c r="F9" s="139"/>
      <c r="G9" s="257"/>
      <c r="H9" s="138"/>
      <c r="I9" s="257"/>
      <c r="J9" s="268"/>
      <c r="K9" s="258"/>
    </row>
    <row r="10" spans="1:11" s="136" customFormat="1" ht="17.25" customHeight="1" x14ac:dyDescent="0.2">
      <c r="A10" s="259">
        <v>2</v>
      </c>
      <c r="B10" s="261"/>
      <c r="C10" s="140" t="s">
        <v>78</v>
      </c>
      <c r="D10" s="133"/>
      <c r="E10" s="134"/>
      <c r="F10" s="135"/>
      <c r="G10" s="256"/>
      <c r="H10" s="135"/>
      <c r="I10" s="256"/>
      <c r="J10" s="264"/>
      <c r="K10" s="258"/>
    </row>
    <row r="11" spans="1:11" s="136" customFormat="1" ht="17.25" customHeight="1" x14ac:dyDescent="0.2">
      <c r="A11" s="267"/>
      <c r="B11" s="261"/>
      <c r="C11" s="137" t="s">
        <v>79</v>
      </c>
      <c r="D11" s="138"/>
      <c r="E11" s="139"/>
      <c r="F11" s="139"/>
      <c r="G11" s="257"/>
      <c r="H11" s="138"/>
      <c r="I11" s="257"/>
      <c r="J11" s="268"/>
      <c r="K11" s="258"/>
    </row>
    <row r="12" spans="1:11" s="136" customFormat="1" ht="17.25" customHeight="1" x14ac:dyDescent="0.2">
      <c r="A12" s="259">
        <v>3</v>
      </c>
      <c r="B12" s="261"/>
      <c r="C12" s="140" t="s">
        <v>78</v>
      </c>
      <c r="D12" s="133"/>
      <c r="E12" s="134"/>
      <c r="F12" s="135"/>
      <c r="G12" s="256"/>
      <c r="H12" s="135"/>
      <c r="I12" s="256"/>
      <c r="J12" s="264"/>
      <c r="K12" s="258"/>
    </row>
    <row r="13" spans="1:11" s="136" customFormat="1" ht="17.25" customHeight="1" x14ac:dyDescent="0.2">
      <c r="A13" s="267"/>
      <c r="B13" s="261"/>
      <c r="C13" s="137" t="s">
        <v>79</v>
      </c>
      <c r="D13" s="138"/>
      <c r="E13" s="139"/>
      <c r="F13" s="139"/>
      <c r="G13" s="257"/>
      <c r="H13" s="138"/>
      <c r="I13" s="257"/>
      <c r="J13" s="268"/>
      <c r="K13" s="258"/>
    </row>
    <row r="14" spans="1:11" s="136" customFormat="1" ht="17.25" customHeight="1" x14ac:dyDescent="0.2">
      <c r="A14" s="259">
        <v>4</v>
      </c>
      <c r="B14" s="261"/>
      <c r="C14" s="140" t="s">
        <v>78</v>
      </c>
      <c r="D14" s="133"/>
      <c r="E14" s="134"/>
      <c r="F14" s="135"/>
      <c r="G14" s="256"/>
      <c r="H14" s="135"/>
      <c r="I14" s="256"/>
      <c r="J14" s="264"/>
      <c r="K14" s="258"/>
    </row>
    <row r="15" spans="1:11" s="136" customFormat="1" ht="17.25" customHeight="1" x14ac:dyDescent="0.2">
      <c r="A15" s="267"/>
      <c r="B15" s="261"/>
      <c r="C15" s="137" t="s">
        <v>79</v>
      </c>
      <c r="D15" s="138"/>
      <c r="E15" s="139"/>
      <c r="F15" s="139"/>
      <c r="G15" s="257"/>
      <c r="H15" s="138"/>
      <c r="I15" s="257"/>
      <c r="J15" s="268"/>
      <c r="K15" s="258"/>
    </row>
    <row r="16" spans="1:11" s="136" customFormat="1" ht="17.25" customHeight="1" x14ac:dyDescent="0.2">
      <c r="A16" s="259">
        <v>5</v>
      </c>
      <c r="B16" s="261"/>
      <c r="C16" s="140" t="s">
        <v>78</v>
      </c>
      <c r="D16" s="133"/>
      <c r="E16" s="134"/>
      <c r="F16" s="135"/>
      <c r="G16" s="256"/>
      <c r="H16" s="135"/>
      <c r="I16" s="256"/>
      <c r="J16" s="264"/>
      <c r="K16" s="258"/>
    </row>
    <row r="17" spans="1:11" s="136" customFormat="1" ht="17.25" customHeight="1" x14ac:dyDescent="0.2">
      <c r="A17" s="267"/>
      <c r="B17" s="261"/>
      <c r="C17" s="137" t="s">
        <v>79</v>
      </c>
      <c r="D17" s="138"/>
      <c r="E17" s="139"/>
      <c r="F17" s="139"/>
      <c r="G17" s="257"/>
      <c r="H17" s="138"/>
      <c r="I17" s="257"/>
      <c r="J17" s="268"/>
      <c r="K17" s="258"/>
    </row>
    <row r="18" spans="1:11" s="136" customFormat="1" ht="17.25" customHeight="1" x14ac:dyDescent="0.2">
      <c r="A18" s="259">
        <v>6</v>
      </c>
      <c r="B18" s="261"/>
      <c r="C18" s="140" t="s">
        <v>78</v>
      </c>
      <c r="D18" s="133"/>
      <c r="E18" s="134"/>
      <c r="F18" s="135"/>
      <c r="G18" s="256"/>
      <c r="H18" s="135"/>
      <c r="I18" s="256"/>
      <c r="J18" s="264"/>
      <c r="K18" s="258"/>
    </row>
    <row r="19" spans="1:11" s="136" customFormat="1" ht="17.25" customHeight="1" thickBot="1" x14ac:dyDescent="0.25">
      <c r="A19" s="260"/>
      <c r="B19" s="262"/>
      <c r="C19" s="137" t="s">
        <v>79</v>
      </c>
      <c r="D19" s="138"/>
      <c r="E19" s="139"/>
      <c r="F19" s="139"/>
      <c r="G19" s="263"/>
      <c r="H19" s="138"/>
      <c r="I19" s="263"/>
      <c r="J19" s="265"/>
      <c r="K19" s="266"/>
    </row>
    <row r="20" spans="1:11" ht="17.25" customHeight="1" thickTop="1" thickBot="1" x14ac:dyDescent="0.25">
      <c r="A20" s="141"/>
      <c r="B20" s="142"/>
      <c r="C20" s="143"/>
      <c r="D20" s="144"/>
      <c r="E20" s="145"/>
      <c r="F20" s="145"/>
      <c r="G20" s="146"/>
      <c r="H20" s="147">
        <f>MIN(H8,H10,H12,H14,H16,H18)</f>
        <v>0</v>
      </c>
      <c r="I20" s="146"/>
      <c r="J20" s="144"/>
      <c r="K20" s="148"/>
    </row>
    <row r="21" spans="1:11" ht="17.25" customHeight="1" thickTop="1" x14ac:dyDescent="0.2">
      <c r="A21" s="150"/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17.25" customHeight="1" x14ac:dyDescent="0.2">
      <c r="A22" s="153"/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17.25" customHeight="1" x14ac:dyDescent="0.2">
      <c r="A23" s="153"/>
      <c r="B23" s="156" t="s">
        <v>80</v>
      </c>
      <c r="C23" s="157">
        <v>0.5</v>
      </c>
      <c r="D23" s="154"/>
      <c r="E23" s="154"/>
      <c r="F23" s="154"/>
      <c r="G23" s="154"/>
      <c r="H23" s="154"/>
      <c r="I23" s="154"/>
      <c r="J23" s="154"/>
      <c r="K23" s="155"/>
    </row>
    <row r="24" spans="1:11" ht="17.25" customHeight="1" x14ac:dyDescent="0.2">
      <c r="A24" s="153"/>
      <c r="B24" s="156" t="s">
        <v>81</v>
      </c>
      <c r="C24" s="157">
        <v>0.5</v>
      </c>
      <c r="D24" s="154"/>
      <c r="E24" s="154"/>
      <c r="F24" s="154"/>
      <c r="G24" s="154"/>
      <c r="H24" s="154"/>
      <c r="I24" s="154"/>
      <c r="J24" s="154"/>
      <c r="K24" s="155"/>
    </row>
    <row r="25" spans="1:11" ht="17.25" customHeight="1" x14ac:dyDescent="0.2">
      <c r="A25" s="153"/>
      <c r="B25" s="156" t="s">
        <v>82</v>
      </c>
      <c r="C25" s="157">
        <f>SUM(C23:C24)</f>
        <v>1</v>
      </c>
      <c r="D25"/>
      <c r="E25" s="154"/>
      <c r="F25" s="154"/>
      <c r="G25" s="154"/>
      <c r="H25" s="154"/>
      <c r="I25" s="154"/>
      <c r="J25" s="154"/>
      <c r="K25" s="155"/>
    </row>
    <row r="26" spans="1:11" ht="17.25" customHeight="1" x14ac:dyDescent="0.2">
      <c r="A26" s="153"/>
      <c r="B26" s="156"/>
      <c r="C26" s="158"/>
      <c r="D26" s="154"/>
      <c r="E26" s="154"/>
      <c r="F26" s="154"/>
      <c r="G26" s="154"/>
      <c r="H26" s="154"/>
      <c r="I26" s="154"/>
      <c r="J26" s="154"/>
      <c r="K26" s="155"/>
    </row>
    <row r="27" spans="1:11" ht="42.75" customHeight="1" x14ac:dyDescent="0.2">
      <c r="A27" s="153"/>
      <c r="B27" s="159" t="s">
        <v>83</v>
      </c>
      <c r="C27" s="157">
        <v>0.8</v>
      </c>
      <c r="D27" s="154"/>
      <c r="E27" s="154"/>
      <c r="F27" s="154"/>
      <c r="G27" s="154"/>
      <c r="H27" s="154"/>
      <c r="I27" s="154"/>
      <c r="J27" s="154"/>
      <c r="K27" s="155"/>
    </row>
    <row r="28" spans="1:11" ht="17.25" customHeight="1" x14ac:dyDescent="0.2">
      <c r="A28" s="153"/>
      <c r="B28" s="154"/>
      <c r="C28" s="160"/>
      <c r="D28" s="154"/>
      <c r="E28" s="154"/>
      <c r="F28" s="154"/>
      <c r="G28" s="154"/>
      <c r="H28" s="154"/>
      <c r="I28" s="154"/>
      <c r="J28" s="154"/>
      <c r="K28" s="155"/>
    </row>
    <row r="29" spans="1:11" ht="17.25" customHeight="1" x14ac:dyDescent="0.25">
      <c r="A29" s="153"/>
      <c r="B29" s="161" t="s">
        <v>84</v>
      </c>
      <c r="C29" s="162"/>
      <c r="D29" s="162"/>
      <c r="E29" s="162"/>
      <c r="F29" s="157">
        <v>0.7</v>
      </c>
      <c r="G29" s="154"/>
      <c r="H29" s="154"/>
      <c r="I29" s="154"/>
      <c r="J29" s="154"/>
      <c r="K29" s="155"/>
    </row>
    <row r="30" spans="1:11" ht="17.25" customHeight="1" thickBot="1" x14ac:dyDescent="0.25">
      <c r="A30" s="163"/>
      <c r="B30" s="164"/>
      <c r="C30" s="164"/>
      <c r="D30" s="164"/>
      <c r="E30" s="164"/>
      <c r="F30" s="164"/>
      <c r="G30" s="164"/>
      <c r="H30" s="164"/>
      <c r="I30" s="164"/>
      <c r="J30" s="164"/>
      <c r="K30" s="165"/>
    </row>
    <row r="31" spans="1:11" ht="17.25" customHeight="1" thickTop="1" x14ac:dyDescent="0.2"/>
  </sheetData>
  <mergeCells count="51">
    <mergeCell ref="A1:B1"/>
    <mergeCell ref="D1:G2"/>
    <mergeCell ref="A2:B2"/>
    <mergeCell ref="D3:F3"/>
    <mergeCell ref="A4:A7"/>
    <mergeCell ref="B4:B7"/>
    <mergeCell ref="C4:C6"/>
    <mergeCell ref="D4:D6"/>
    <mergeCell ref="E4:E6"/>
    <mergeCell ref="F4:F6"/>
    <mergeCell ref="I10:I11"/>
    <mergeCell ref="J10:J11"/>
    <mergeCell ref="J4:J6"/>
    <mergeCell ref="K4:K7"/>
    <mergeCell ref="A8:A9"/>
    <mergeCell ref="B8:B9"/>
    <mergeCell ref="G8:G9"/>
    <mergeCell ref="I8:I9"/>
    <mergeCell ref="J8:J9"/>
    <mergeCell ref="G4:G6"/>
    <mergeCell ref="H4:H6"/>
    <mergeCell ref="I4:I6"/>
    <mergeCell ref="K8:K9"/>
    <mergeCell ref="K10:K11"/>
    <mergeCell ref="A10:A11"/>
    <mergeCell ref="B10:B11"/>
    <mergeCell ref="G14:G15"/>
    <mergeCell ref="I14:I15"/>
    <mergeCell ref="J14:J15"/>
    <mergeCell ref="K14:K15"/>
    <mergeCell ref="A12:A13"/>
    <mergeCell ref="B12:B13"/>
    <mergeCell ref="G12:G13"/>
    <mergeCell ref="I12:I13"/>
    <mergeCell ref="J12:J13"/>
    <mergeCell ref="G10:G11"/>
    <mergeCell ref="K16:K17"/>
    <mergeCell ref="A18:A19"/>
    <mergeCell ref="B18:B19"/>
    <mergeCell ref="G18:G19"/>
    <mergeCell ref="I18:I19"/>
    <mergeCell ref="J18:J19"/>
    <mergeCell ref="K18:K19"/>
    <mergeCell ref="A16:A17"/>
    <mergeCell ref="B16:B17"/>
    <mergeCell ref="G16:G17"/>
    <mergeCell ref="I16:I17"/>
    <mergeCell ref="J16:J17"/>
    <mergeCell ref="K12:K13"/>
    <mergeCell ref="A14:A15"/>
    <mergeCell ref="B14:B15"/>
  </mergeCells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6" orientation="landscape" r:id="rId1"/>
  <headerFooter alignWithMargins="0">
    <oddHeader>&amp;Lנספח מספר 13,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Miryam</cp:lastModifiedBy>
  <cp:lastPrinted>2017-08-23T07:47:52Z</cp:lastPrinted>
  <dcterms:created xsi:type="dcterms:W3CDTF">2017-06-04T08:55:30Z</dcterms:created>
  <dcterms:modified xsi:type="dcterms:W3CDTF">2017-08-23T07:47:55Z</dcterms:modified>
</cp:coreProperties>
</file>